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firstSheet="1" activeTab="1"/>
  </bookViews>
  <sheets>
    <sheet name="меню для ЛТО" sheetId="1" state="hidden" r:id="rId1"/>
    <sheet name="Пришкольный" sheetId="2" r:id="rId2"/>
    <sheet name="ЛТО" sheetId="7" r:id="rId3"/>
  </sheets>
  <calcPr calcId="162913"/>
</workbook>
</file>

<file path=xl/calcChain.xml><?xml version="1.0" encoding="utf-8"?>
<calcChain xmlns="http://schemas.openxmlformats.org/spreadsheetml/2006/main">
  <c r="K1105" i="2" l="1"/>
  <c r="K1106" i="2" s="1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L1065" i="2"/>
  <c r="L1105" i="2" s="1"/>
  <c r="L1106" i="2" s="1"/>
  <c r="K1065" i="2"/>
  <c r="J1065" i="2"/>
  <c r="J1105" i="2" s="1"/>
  <c r="J1106" i="2" s="1"/>
  <c r="I1065" i="2"/>
  <c r="I1105" i="2" s="1"/>
  <c r="I1106" i="2" s="1"/>
  <c r="N1064" i="2"/>
  <c r="N1063" i="2"/>
  <c r="N1062" i="2"/>
  <c r="N1061" i="2"/>
  <c r="N1060" i="2"/>
  <c r="N1059" i="2"/>
  <c r="N1058" i="2"/>
  <c r="N1057" i="2"/>
  <c r="N1056" i="2"/>
  <c r="N1055" i="2"/>
  <c r="N1054" i="2"/>
  <c r="J1050" i="2"/>
  <c r="L1049" i="2"/>
  <c r="K1049" i="2"/>
  <c r="J1049" i="2"/>
  <c r="I1049" i="2"/>
  <c r="I1050" i="2" s="1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L1008" i="2"/>
  <c r="L1050" i="2" s="1"/>
  <c r="K1008" i="2"/>
  <c r="J1008" i="2"/>
  <c r="I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I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84" i="2" s="1"/>
  <c r="L945" i="2"/>
  <c r="L985" i="2" s="1"/>
  <c r="K945" i="2"/>
  <c r="K985" i="2" s="1"/>
  <c r="J945" i="2"/>
  <c r="J985" i="2" s="1"/>
  <c r="I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45" i="2" s="1"/>
  <c r="N928" i="2"/>
  <c r="L922" i="2"/>
  <c r="K922" i="2"/>
  <c r="J922" i="2"/>
  <c r="J923" i="2" s="1"/>
  <c r="I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L875" i="2"/>
  <c r="K875" i="2"/>
  <c r="J875" i="2"/>
  <c r="I875" i="2"/>
  <c r="I923" i="2" s="1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L849" i="2"/>
  <c r="K849" i="2"/>
  <c r="K850" i="2" s="1"/>
  <c r="J849" i="2"/>
  <c r="J850" i="2" s="1"/>
  <c r="I849" i="2"/>
  <c r="I850" i="2" s="1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L810" i="2"/>
  <c r="K810" i="2"/>
  <c r="J810" i="2"/>
  <c r="I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810" i="2" s="1"/>
  <c r="L788" i="2"/>
  <c r="L789" i="2" s="1"/>
  <c r="K788" i="2"/>
  <c r="K789" i="2" s="1"/>
  <c r="J788" i="2"/>
  <c r="J789" i="2" s="1"/>
  <c r="I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88" i="2" s="1"/>
  <c r="N744" i="2"/>
  <c r="L742" i="2"/>
  <c r="K742" i="2"/>
  <c r="J742" i="2"/>
  <c r="I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L663" i="2"/>
  <c r="K663" i="2"/>
  <c r="J663" i="2"/>
  <c r="I663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62" i="2" s="1"/>
  <c r="N623" i="2"/>
  <c r="N621" i="2"/>
  <c r="N620" i="2"/>
  <c r="N619" i="2"/>
  <c r="N618" i="2"/>
  <c r="N617" i="2"/>
  <c r="N616" i="2"/>
  <c r="N615" i="2"/>
  <c r="N614" i="2"/>
  <c r="N613" i="2"/>
  <c r="N611" i="2"/>
  <c r="N610" i="2"/>
  <c r="N609" i="2"/>
  <c r="N608" i="2"/>
  <c r="L604" i="2"/>
  <c r="K604" i="2"/>
  <c r="J604" i="2"/>
  <c r="I604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603" i="2" s="1"/>
  <c r="N566" i="2"/>
  <c r="N565" i="2"/>
  <c r="N564" i="2"/>
  <c r="N563" i="2"/>
  <c r="N562" i="2"/>
  <c r="N561" i="2"/>
  <c r="N560" i="2"/>
  <c r="N559" i="2"/>
  <c r="N558" i="2"/>
  <c r="N557" i="2"/>
  <c r="N556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L511" i="2"/>
  <c r="L552" i="2" s="1"/>
  <c r="K511" i="2"/>
  <c r="K552" i="2" s="1"/>
  <c r="J511" i="2"/>
  <c r="J552" i="2" s="1"/>
  <c r="I511" i="2"/>
  <c r="I552" i="2" s="1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J489" i="2"/>
  <c r="L488" i="2"/>
  <c r="K488" i="2"/>
  <c r="J488" i="2"/>
  <c r="I488" i="2"/>
  <c r="I489" i="2" s="1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L451" i="2"/>
  <c r="L489" i="2" s="1"/>
  <c r="K451" i="2"/>
  <c r="J451" i="2"/>
  <c r="I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L429" i="2"/>
  <c r="L430" i="2" s="1"/>
  <c r="K429" i="2"/>
  <c r="K430" i="2" s="1"/>
  <c r="J429" i="2"/>
  <c r="I429" i="2"/>
  <c r="I430" i="2" s="1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L392" i="2"/>
  <c r="K392" i="2"/>
  <c r="J392" i="2"/>
  <c r="I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L374" i="2"/>
  <c r="K374" i="2"/>
  <c r="J374" i="2"/>
  <c r="I374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L261" i="2"/>
  <c r="K261" i="2"/>
  <c r="J261" i="2"/>
  <c r="I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L243" i="2"/>
  <c r="K243" i="2"/>
  <c r="J243" i="2"/>
  <c r="I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5" i="2"/>
  <c r="N214" i="2"/>
  <c r="N213" i="2"/>
  <c r="N212" i="2"/>
  <c r="N211" i="2"/>
  <c r="N210" i="2"/>
  <c r="N209" i="2"/>
  <c r="N208" i="2"/>
  <c r="N207" i="2"/>
  <c r="N206" i="2"/>
  <c r="N205" i="2"/>
  <c r="N243" i="2" s="1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J182" i="2"/>
  <c r="L181" i="2"/>
  <c r="K181" i="2"/>
  <c r="J181" i="2"/>
  <c r="I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L135" i="2"/>
  <c r="L182" i="2" s="1"/>
  <c r="K135" i="2"/>
  <c r="K182" i="2" s="1"/>
  <c r="J135" i="2"/>
  <c r="I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35" i="2" s="1"/>
  <c r="N120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L57" i="2"/>
  <c r="L58" i="2" s="1"/>
  <c r="K57" i="2"/>
  <c r="K58" i="2" s="1"/>
  <c r="J57" i="2"/>
  <c r="J58" i="2" s="1"/>
  <c r="I57" i="2"/>
  <c r="I58" i="2" s="1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18" i="2"/>
  <c r="N17" i="2"/>
  <c r="N16" i="2"/>
  <c r="N15" i="2"/>
  <c r="N14" i="2"/>
  <c r="N10" i="2"/>
  <c r="N9" i="2"/>
  <c r="N8" i="2"/>
  <c r="N7" i="2"/>
  <c r="N6" i="2"/>
  <c r="N19" i="2" s="1"/>
  <c r="N5" i="2"/>
  <c r="N115" i="2" l="1"/>
  <c r="N116" i="2" s="1"/>
  <c r="N373" i="2"/>
  <c r="N392" i="2"/>
  <c r="N849" i="2"/>
  <c r="L850" i="2"/>
  <c r="N875" i="2"/>
  <c r="I985" i="2"/>
  <c r="N1105" i="2"/>
  <c r="N1106" i="2" s="1"/>
  <c r="N57" i="2"/>
  <c r="N58" i="2" s="1"/>
  <c r="I182" i="2"/>
  <c r="N261" i="2"/>
  <c r="N488" i="2"/>
  <c r="N489" i="2" s="1"/>
  <c r="K489" i="2"/>
  <c r="N511" i="2"/>
  <c r="N622" i="2"/>
  <c r="N663" i="2" s="1"/>
  <c r="I789" i="2"/>
  <c r="N922" i="2"/>
  <c r="N923" i="2" s="1"/>
  <c r="L923" i="2"/>
  <c r="N1049" i="2"/>
  <c r="K1050" i="2"/>
  <c r="N1065" i="2"/>
  <c r="N79" i="2"/>
  <c r="N327" i="2"/>
  <c r="N374" i="2" s="1"/>
  <c r="N451" i="2"/>
  <c r="N567" i="2"/>
  <c r="N604" i="2" s="1"/>
  <c r="N181" i="2"/>
  <c r="N203" i="2"/>
  <c r="N244" i="2" s="1"/>
  <c r="N306" i="2"/>
  <c r="N429" i="2"/>
  <c r="J430" i="2"/>
  <c r="N551" i="2"/>
  <c r="N552" i="2" s="1"/>
  <c r="N724" i="2"/>
  <c r="N725" i="2" s="1"/>
  <c r="N742" i="2"/>
  <c r="N789" i="2" s="1"/>
  <c r="K923" i="2"/>
  <c r="N1008" i="2"/>
  <c r="N985" i="2"/>
  <c r="N182" i="2"/>
  <c r="N307" i="2"/>
  <c r="N430" i="2"/>
  <c r="N850" i="2"/>
  <c r="N1050" i="2" l="1"/>
  <c r="N1235" i="2"/>
  <c r="N1104" i="7" l="1"/>
  <c r="N1103" i="7"/>
  <c r="N1102" i="7"/>
  <c r="N1101" i="7"/>
  <c r="N1100" i="7"/>
  <c r="N1099" i="7"/>
  <c r="N1098" i="7"/>
  <c r="N1097" i="7"/>
  <c r="N1096" i="7"/>
  <c r="N1095" i="7"/>
  <c r="N1094" i="7"/>
  <c r="N1093" i="7"/>
  <c r="N1092" i="7"/>
  <c r="N1091" i="7"/>
  <c r="N1090" i="7"/>
  <c r="N1089" i="7"/>
  <c r="N1088" i="7"/>
  <c r="N1087" i="7"/>
  <c r="N1086" i="7"/>
  <c r="N1085" i="7"/>
  <c r="N1084" i="7"/>
  <c r="N1083" i="7"/>
  <c r="N1082" i="7"/>
  <c r="N1081" i="7"/>
  <c r="N1080" i="7"/>
  <c r="N1079" i="7"/>
  <c r="N1078" i="7"/>
  <c r="N1077" i="7"/>
  <c r="N1076" i="7"/>
  <c r="N1075" i="7"/>
  <c r="N1074" i="7"/>
  <c r="N1073" i="7"/>
  <c r="N1072" i="7"/>
  <c r="N1071" i="7"/>
  <c r="N1070" i="7"/>
  <c r="N1069" i="7"/>
  <c r="N1068" i="7"/>
  <c r="N1067" i="7"/>
  <c r="L1065" i="7"/>
  <c r="L1105" i="7" s="1"/>
  <c r="L1106" i="7" s="1"/>
  <c r="K1065" i="7"/>
  <c r="K1105" i="7" s="1"/>
  <c r="K1106" i="7" s="1"/>
  <c r="J1065" i="7"/>
  <c r="J1105" i="7" s="1"/>
  <c r="J1106" i="7" s="1"/>
  <c r="I1065" i="7"/>
  <c r="I1105" i="7" s="1"/>
  <c r="I1106" i="7" s="1"/>
  <c r="N1064" i="7"/>
  <c r="N1063" i="7"/>
  <c r="N1062" i="7"/>
  <c r="N1061" i="7"/>
  <c r="N1060" i="7"/>
  <c r="N1059" i="7"/>
  <c r="N1058" i="7"/>
  <c r="N1057" i="7"/>
  <c r="N1056" i="7"/>
  <c r="N1055" i="7"/>
  <c r="N1054" i="7"/>
  <c r="L1049" i="7"/>
  <c r="K1049" i="7"/>
  <c r="J1049" i="7"/>
  <c r="I1049" i="7"/>
  <c r="N1048" i="7"/>
  <c r="N1047" i="7"/>
  <c r="N1046" i="7"/>
  <c r="N1045" i="7"/>
  <c r="N1044" i="7"/>
  <c r="N1043" i="7"/>
  <c r="N1042" i="7"/>
  <c r="N1041" i="7"/>
  <c r="N1040" i="7"/>
  <c r="N1039" i="7"/>
  <c r="N1038" i="7"/>
  <c r="N1037" i="7"/>
  <c r="N1036" i="7"/>
  <c r="N1035" i="7"/>
  <c r="N1034" i="7"/>
  <c r="N1033" i="7"/>
  <c r="N1032" i="7"/>
  <c r="N1031" i="7"/>
  <c r="N1030" i="7"/>
  <c r="N1029" i="7"/>
  <c r="N1028" i="7"/>
  <c r="N1027" i="7"/>
  <c r="N1026" i="7"/>
  <c r="N1025" i="7"/>
  <c r="N1024" i="7"/>
  <c r="N1023" i="7"/>
  <c r="N1022" i="7"/>
  <c r="N1021" i="7"/>
  <c r="N1020" i="7"/>
  <c r="N1019" i="7"/>
  <c r="N1018" i="7"/>
  <c r="N1017" i="7"/>
  <c r="N1016" i="7"/>
  <c r="N1015" i="7"/>
  <c r="N1014" i="7"/>
  <c r="N1013" i="7"/>
  <c r="N1012" i="7"/>
  <c r="N1011" i="7"/>
  <c r="N1010" i="7"/>
  <c r="L1008" i="7"/>
  <c r="K1008" i="7"/>
  <c r="J1008" i="7"/>
  <c r="I1008" i="7"/>
  <c r="N1007" i="7"/>
  <c r="N1006" i="7"/>
  <c r="N1005" i="7"/>
  <c r="N1004" i="7"/>
  <c r="N1003" i="7"/>
  <c r="N1002" i="7"/>
  <c r="N1001" i="7"/>
  <c r="N1000" i="7"/>
  <c r="N999" i="7"/>
  <c r="N998" i="7"/>
  <c r="N997" i="7"/>
  <c r="N996" i="7"/>
  <c r="N995" i="7"/>
  <c r="N994" i="7"/>
  <c r="N993" i="7"/>
  <c r="N992" i="7"/>
  <c r="N991" i="7"/>
  <c r="N990" i="7"/>
  <c r="N989" i="7"/>
  <c r="I984" i="7"/>
  <c r="N983" i="7"/>
  <c r="N982" i="7"/>
  <c r="N981" i="7"/>
  <c r="N980" i="7"/>
  <c r="N979" i="7"/>
  <c r="N978" i="7"/>
  <c r="N977" i="7"/>
  <c r="N976" i="7"/>
  <c r="N975" i="7"/>
  <c r="N974" i="7"/>
  <c r="N973" i="7"/>
  <c r="N972" i="7"/>
  <c r="N971" i="7"/>
  <c r="N970" i="7"/>
  <c r="N969" i="7"/>
  <c r="N968" i="7"/>
  <c r="N967" i="7"/>
  <c r="N966" i="7"/>
  <c r="N965" i="7"/>
  <c r="N964" i="7"/>
  <c r="N963" i="7"/>
  <c r="N962" i="7"/>
  <c r="N961" i="7"/>
  <c r="N960" i="7"/>
  <c r="N959" i="7"/>
  <c r="N958" i="7"/>
  <c r="N957" i="7"/>
  <c r="N956" i="7"/>
  <c r="N955" i="7"/>
  <c r="N954" i="7"/>
  <c r="N953" i="7"/>
  <c r="N952" i="7"/>
  <c r="N951" i="7"/>
  <c r="N950" i="7"/>
  <c r="N949" i="7"/>
  <c r="N948" i="7"/>
  <c r="N947" i="7"/>
  <c r="L945" i="7"/>
  <c r="L985" i="7" s="1"/>
  <c r="K945" i="7"/>
  <c r="K985" i="7" s="1"/>
  <c r="J945" i="7"/>
  <c r="J985" i="7" s="1"/>
  <c r="I945" i="7"/>
  <c r="N944" i="7"/>
  <c r="N943" i="7"/>
  <c r="N942" i="7"/>
  <c r="N941" i="7"/>
  <c r="N940" i="7"/>
  <c r="N939" i="7"/>
  <c r="N938" i="7"/>
  <c r="N937" i="7"/>
  <c r="N936" i="7"/>
  <c r="N935" i="7"/>
  <c r="N934" i="7"/>
  <c r="N933" i="7"/>
  <c r="N932" i="7"/>
  <c r="N931" i="7"/>
  <c r="N930" i="7"/>
  <c r="N929" i="7"/>
  <c r="N928" i="7"/>
  <c r="L922" i="7"/>
  <c r="K922" i="7"/>
  <c r="J922" i="7"/>
  <c r="I922" i="7"/>
  <c r="N921" i="7"/>
  <c r="N920" i="7"/>
  <c r="N919" i="7"/>
  <c r="N918" i="7"/>
  <c r="N917" i="7"/>
  <c r="N916" i="7"/>
  <c r="N915" i="7"/>
  <c r="N914" i="7"/>
  <c r="N913" i="7"/>
  <c r="N912" i="7"/>
  <c r="N911" i="7"/>
  <c r="N910" i="7"/>
  <c r="N909" i="7"/>
  <c r="N908" i="7"/>
  <c r="N907" i="7"/>
  <c r="N906" i="7"/>
  <c r="N905" i="7"/>
  <c r="N904" i="7"/>
  <c r="N903" i="7"/>
  <c r="N902" i="7"/>
  <c r="N901" i="7"/>
  <c r="N900" i="7"/>
  <c r="N899" i="7"/>
  <c r="N898" i="7"/>
  <c r="N897" i="7"/>
  <c r="N896" i="7"/>
  <c r="N895" i="7"/>
  <c r="N894" i="7"/>
  <c r="N893" i="7"/>
  <c r="N892" i="7"/>
  <c r="N891" i="7"/>
  <c r="N890" i="7"/>
  <c r="N889" i="7"/>
  <c r="N888" i="7"/>
  <c r="N887" i="7"/>
  <c r="N886" i="7"/>
  <c r="N885" i="7"/>
  <c r="N884" i="7"/>
  <c r="N883" i="7"/>
  <c r="N882" i="7"/>
  <c r="N881" i="7"/>
  <c r="N880" i="7"/>
  <c r="N879" i="7"/>
  <c r="N878" i="7"/>
  <c r="N877" i="7"/>
  <c r="N876" i="7"/>
  <c r="L875" i="7"/>
  <c r="K875" i="7"/>
  <c r="J875" i="7"/>
  <c r="I875" i="7"/>
  <c r="N874" i="7"/>
  <c r="N873" i="7"/>
  <c r="N872" i="7"/>
  <c r="N871" i="7"/>
  <c r="N870" i="7"/>
  <c r="N869" i="7"/>
  <c r="N868" i="7"/>
  <c r="N867" i="7"/>
  <c r="N866" i="7"/>
  <c r="N865" i="7"/>
  <c r="N864" i="7"/>
  <c r="N863" i="7"/>
  <c r="N862" i="7"/>
  <c r="N861" i="7"/>
  <c r="N860" i="7"/>
  <c r="N859" i="7"/>
  <c r="N858" i="7"/>
  <c r="N857" i="7"/>
  <c r="N856" i="7"/>
  <c r="N855" i="7"/>
  <c r="N854" i="7"/>
  <c r="L849" i="7"/>
  <c r="K849" i="7"/>
  <c r="J849" i="7"/>
  <c r="I849" i="7"/>
  <c r="N848" i="7"/>
  <c r="N847" i="7"/>
  <c r="N846" i="7"/>
  <c r="N845" i="7"/>
  <c r="N844" i="7"/>
  <c r="N843" i="7"/>
  <c r="N842" i="7"/>
  <c r="N841" i="7"/>
  <c r="N840" i="7"/>
  <c r="N839" i="7"/>
  <c r="N838" i="7"/>
  <c r="N837" i="7"/>
  <c r="N836" i="7"/>
  <c r="N835" i="7"/>
  <c r="N834" i="7"/>
  <c r="N833" i="7"/>
  <c r="N832" i="7"/>
  <c r="N831" i="7"/>
  <c r="N830" i="7"/>
  <c r="N829" i="7"/>
  <c r="N828" i="7"/>
  <c r="N827" i="7"/>
  <c r="N826" i="7"/>
  <c r="N825" i="7"/>
  <c r="N824" i="7"/>
  <c r="N823" i="7"/>
  <c r="N822" i="7"/>
  <c r="N821" i="7"/>
  <c r="N820" i="7"/>
  <c r="N819" i="7"/>
  <c r="N818" i="7"/>
  <c r="N817" i="7"/>
  <c r="N816" i="7"/>
  <c r="N815" i="7"/>
  <c r="N814" i="7"/>
  <c r="N813" i="7"/>
  <c r="N812" i="7"/>
  <c r="L810" i="7"/>
  <c r="K810" i="7"/>
  <c r="J810" i="7"/>
  <c r="I810" i="7"/>
  <c r="N809" i="7"/>
  <c r="N808" i="7"/>
  <c r="N807" i="7"/>
  <c r="N806" i="7"/>
  <c r="N805" i="7"/>
  <c r="N804" i="7"/>
  <c r="N803" i="7"/>
  <c r="N802" i="7"/>
  <c r="N801" i="7"/>
  <c r="N800" i="7"/>
  <c r="N799" i="7"/>
  <c r="N798" i="7"/>
  <c r="N797" i="7"/>
  <c r="N796" i="7"/>
  <c r="N795" i="7"/>
  <c r="N794" i="7"/>
  <c r="N793" i="7"/>
  <c r="L788" i="7"/>
  <c r="K788" i="7"/>
  <c r="J788" i="7"/>
  <c r="J789" i="7" s="1"/>
  <c r="I788" i="7"/>
  <c r="N787" i="7"/>
  <c r="N786" i="7"/>
  <c r="N785" i="7"/>
  <c r="N784" i="7"/>
  <c r="N783" i="7"/>
  <c r="N782" i="7"/>
  <c r="N781" i="7"/>
  <c r="N780" i="7"/>
  <c r="N779" i="7"/>
  <c r="N778" i="7"/>
  <c r="N777" i="7"/>
  <c r="N776" i="7"/>
  <c r="N775" i="7"/>
  <c r="N774" i="7"/>
  <c r="N773" i="7"/>
  <c r="N772" i="7"/>
  <c r="N771" i="7"/>
  <c r="N770" i="7"/>
  <c r="N769" i="7"/>
  <c r="N768" i="7"/>
  <c r="N767" i="7"/>
  <c r="N766" i="7"/>
  <c r="N765" i="7"/>
  <c r="N764" i="7"/>
  <c r="N763" i="7"/>
  <c r="N762" i="7"/>
  <c r="N760" i="7"/>
  <c r="N759" i="7"/>
  <c r="N758" i="7"/>
  <c r="N757" i="7"/>
  <c r="N756" i="7"/>
  <c r="N755" i="7"/>
  <c r="N754" i="7"/>
  <c r="N753" i="7"/>
  <c r="N752" i="7"/>
  <c r="N751" i="7"/>
  <c r="N750" i="7"/>
  <c r="N749" i="7"/>
  <c r="N748" i="7"/>
  <c r="N747" i="7"/>
  <c r="N746" i="7"/>
  <c r="N745" i="7"/>
  <c r="N744" i="7"/>
  <c r="L742" i="7"/>
  <c r="K742" i="7"/>
  <c r="J742" i="7"/>
  <c r="I742" i="7"/>
  <c r="N741" i="7"/>
  <c r="N740" i="7"/>
  <c r="N739" i="7"/>
  <c r="N738" i="7"/>
  <c r="N737" i="7"/>
  <c r="N736" i="7"/>
  <c r="N735" i="7"/>
  <c r="N734" i="7"/>
  <c r="N733" i="7"/>
  <c r="N732" i="7"/>
  <c r="N731" i="7"/>
  <c r="N730" i="7"/>
  <c r="N729" i="7"/>
  <c r="N723" i="7"/>
  <c r="N722" i="7"/>
  <c r="N721" i="7"/>
  <c r="N720" i="7"/>
  <c r="N719" i="7"/>
  <c r="N718" i="7"/>
  <c r="N717" i="7"/>
  <c r="N716" i="7"/>
  <c r="N715" i="7"/>
  <c r="N714" i="7"/>
  <c r="N713" i="7"/>
  <c r="N712" i="7"/>
  <c r="N711" i="7"/>
  <c r="N710" i="7"/>
  <c r="N709" i="7"/>
  <c r="N708" i="7"/>
  <c r="N707" i="7"/>
  <c r="N706" i="7"/>
  <c r="N705" i="7"/>
  <c r="N704" i="7"/>
  <c r="N703" i="7"/>
  <c r="N702" i="7"/>
  <c r="N701" i="7"/>
  <c r="N700" i="7"/>
  <c r="N699" i="7"/>
  <c r="N698" i="7"/>
  <c r="N697" i="7"/>
  <c r="N696" i="7"/>
  <c r="N695" i="7"/>
  <c r="N694" i="7"/>
  <c r="N693" i="7"/>
  <c r="N692" i="7"/>
  <c r="N691" i="7"/>
  <c r="N690" i="7"/>
  <c r="N689" i="7"/>
  <c r="N688" i="7"/>
  <c r="N687" i="7"/>
  <c r="N686" i="7"/>
  <c r="N685" i="7"/>
  <c r="N682" i="7"/>
  <c r="N681" i="7"/>
  <c r="N680" i="7"/>
  <c r="N679" i="7"/>
  <c r="N678" i="7"/>
  <c r="N677" i="7"/>
  <c r="N676" i="7"/>
  <c r="N675" i="7"/>
  <c r="N674" i="7"/>
  <c r="N673" i="7"/>
  <c r="N672" i="7"/>
  <c r="N671" i="7"/>
  <c r="N670" i="7"/>
  <c r="N669" i="7"/>
  <c r="N668" i="7"/>
  <c r="N667" i="7"/>
  <c r="N666" i="7"/>
  <c r="L663" i="7"/>
  <c r="K663" i="7"/>
  <c r="J663" i="7"/>
  <c r="I663" i="7"/>
  <c r="N661" i="7"/>
  <c r="N660" i="7"/>
  <c r="N659" i="7"/>
  <c r="N658" i="7"/>
  <c r="N657" i="7"/>
  <c r="N656" i="7"/>
  <c r="N655" i="7"/>
  <c r="N654" i="7"/>
  <c r="N653" i="7"/>
  <c r="N652" i="7"/>
  <c r="N651" i="7"/>
  <c r="N650" i="7"/>
  <c r="N649" i="7"/>
  <c r="N648" i="7"/>
  <c r="N647" i="7"/>
  <c r="N646" i="7"/>
  <c r="N645" i="7"/>
  <c r="N644" i="7"/>
  <c r="N643" i="7"/>
  <c r="N642" i="7"/>
  <c r="N641" i="7"/>
  <c r="N640" i="7"/>
  <c r="N639" i="7"/>
  <c r="N638" i="7"/>
  <c r="N637" i="7"/>
  <c r="N636" i="7"/>
  <c r="N635" i="7"/>
  <c r="N634" i="7"/>
  <c r="N633" i="7"/>
  <c r="N632" i="7"/>
  <c r="N631" i="7"/>
  <c r="N630" i="7"/>
  <c r="N629" i="7"/>
  <c r="N628" i="7"/>
  <c r="N627" i="7"/>
  <c r="N626" i="7"/>
  <c r="N625" i="7"/>
  <c r="N624" i="7"/>
  <c r="N623" i="7"/>
  <c r="N621" i="7"/>
  <c r="N620" i="7"/>
  <c r="N619" i="7"/>
  <c r="N618" i="7"/>
  <c r="N617" i="7"/>
  <c r="N616" i="7"/>
  <c r="N615" i="7"/>
  <c r="N614" i="7"/>
  <c r="N613" i="7"/>
  <c r="N611" i="7"/>
  <c r="N610" i="7"/>
  <c r="N609" i="7"/>
  <c r="N608" i="7"/>
  <c r="L604" i="7"/>
  <c r="K604" i="7"/>
  <c r="J604" i="7"/>
  <c r="I604" i="7"/>
  <c r="N602" i="7"/>
  <c r="N601" i="7"/>
  <c r="N600" i="7"/>
  <c r="N599" i="7"/>
  <c r="N598" i="7"/>
  <c r="N597" i="7"/>
  <c r="N596" i="7"/>
  <c r="N595" i="7"/>
  <c r="N594" i="7"/>
  <c r="N593" i="7"/>
  <c r="N592" i="7"/>
  <c r="N591" i="7"/>
  <c r="N590" i="7"/>
  <c r="N589" i="7"/>
  <c r="N588" i="7"/>
  <c r="N587" i="7"/>
  <c r="N586" i="7"/>
  <c r="N585" i="7"/>
  <c r="N584" i="7"/>
  <c r="N583" i="7"/>
  <c r="N582" i="7"/>
  <c r="N581" i="7"/>
  <c r="N580" i="7"/>
  <c r="N579" i="7"/>
  <c r="N578" i="7"/>
  <c r="N577" i="7"/>
  <c r="N576" i="7"/>
  <c r="N575" i="7"/>
  <c r="N574" i="7"/>
  <c r="N573" i="7"/>
  <c r="N572" i="7"/>
  <c r="N571" i="7"/>
  <c r="N570" i="7"/>
  <c r="N569" i="7"/>
  <c r="N566" i="7"/>
  <c r="N565" i="7"/>
  <c r="N564" i="7"/>
  <c r="N563" i="7"/>
  <c r="N562" i="7"/>
  <c r="N561" i="7"/>
  <c r="N560" i="7"/>
  <c r="N559" i="7"/>
  <c r="N558" i="7"/>
  <c r="N557" i="7"/>
  <c r="N556" i="7"/>
  <c r="N550" i="7"/>
  <c r="N549" i="7"/>
  <c r="N548" i="7"/>
  <c r="N547" i="7"/>
  <c r="N546" i="7"/>
  <c r="N545" i="7"/>
  <c r="N544" i="7"/>
  <c r="N543" i="7"/>
  <c r="N542" i="7"/>
  <c r="N541" i="7"/>
  <c r="N540" i="7"/>
  <c r="N539" i="7"/>
  <c r="N538" i="7"/>
  <c r="N537" i="7"/>
  <c r="N536" i="7"/>
  <c r="N535" i="7"/>
  <c r="N534" i="7"/>
  <c r="N533" i="7"/>
  <c r="N532" i="7"/>
  <c r="N531" i="7"/>
  <c r="N530" i="7"/>
  <c r="N529" i="7"/>
  <c r="N528" i="7"/>
  <c r="N527" i="7"/>
  <c r="N526" i="7"/>
  <c r="N525" i="7"/>
  <c r="N524" i="7"/>
  <c r="N523" i="7"/>
  <c r="N522" i="7"/>
  <c r="N521" i="7"/>
  <c r="N520" i="7"/>
  <c r="N519" i="7"/>
  <c r="N518" i="7"/>
  <c r="N517" i="7"/>
  <c r="N516" i="7"/>
  <c r="N515" i="7"/>
  <c r="N514" i="7"/>
  <c r="N513" i="7"/>
  <c r="L511" i="7"/>
  <c r="L552" i="7" s="1"/>
  <c r="K511" i="7"/>
  <c r="K552" i="7" s="1"/>
  <c r="J511" i="7"/>
  <c r="J552" i="7" s="1"/>
  <c r="I511" i="7"/>
  <c r="I552" i="7" s="1"/>
  <c r="N510" i="7"/>
  <c r="N509" i="7"/>
  <c r="N508" i="7"/>
  <c r="N507" i="7"/>
  <c r="N506" i="7"/>
  <c r="N505" i="7"/>
  <c r="N504" i="7"/>
  <c r="N503" i="7"/>
  <c r="N502" i="7"/>
  <c r="N501" i="7"/>
  <c r="N500" i="7"/>
  <c r="N499" i="7"/>
  <c r="N498" i="7"/>
  <c r="N497" i="7"/>
  <c r="N496" i="7"/>
  <c r="N495" i="7"/>
  <c r="N494" i="7"/>
  <c r="L488" i="7"/>
  <c r="K488" i="7"/>
  <c r="J488" i="7"/>
  <c r="I488" i="7"/>
  <c r="N487" i="7"/>
  <c r="N486" i="7"/>
  <c r="N485" i="7"/>
  <c r="N484" i="7"/>
  <c r="N483" i="7"/>
  <c r="N482" i="7"/>
  <c r="N481" i="7"/>
  <c r="N480" i="7"/>
  <c r="N479" i="7"/>
  <c r="N478" i="7"/>
  <c r="N477" i="7"/>
  <c r="N476" i="7"/>
  <c r="N475" i="7"/>
  <c r="N474" i="7"/>
  <c r="N473" i="7"/>
  <c r="N472" i="7"/>
  <c r="N471" i="7"/>
  <c r="N470" i="7"/>
  <c r="N469" i="7"/>
  <c r="N468" i="7"/>
  <c r="N467" i="7"/>
  <c r="N466" i="7"/>
  <c r="N465" i="7"/>
  <c r="N464" i="7"/>
  <c r="N463" i="7"/>
  <c r="N462" i="7"/>
  <c r="N461" i="7"/>
  <c r="N460" i="7"/>
  <c r="N459" i="7"/>
  <c r="N458" i="7"/>
  <c r="N457" i="7"/>
  <c r="N456" i="7"/>
  <c r="N455" i="7"/>
  <c r="N454" i="7"/>
  <c r="N453" i="7"/>
  <c r="L451" i="7"/>
  <c r="K451" i="7"/>
  <c r="J451" i="7"/>
  <c r="I451" i="7"/>
  <c r="N450" i="7"/>
  <c r="N449" i="7"/>
  <c r="N448" i="7"/>
  <c r="N447" i="7"/>
  <c r="N446" i="7"/>
  <c r="N445" i="7"/>
  <c r="N444" i="7"/>
  <c r="N443" i="7"/>
  <c r="N442" i="7"/>
  <c r="N441" i="7"/>
  <c r="N440" i="7"/>
  <c r="N439" i="7"/>
  <c r="N438" i="7"/>
  <c r="N437" i="7"/>
  <c r="N436" i="7"/>
  <c r="N435" i="7"/>
  <c r="N434" i="7"/>
  <c r="L429" i="7"/>
  <c r="K429" i="7"/>
  <c r="J429" i="7"/>
  <c r="J430" i="7" s="1"/>
  <c r="I429" i="7"/>
  <c r="N428" i="7"/>
  <c r="N427" i="7"/>
  <c r="N426" i="7"/>
  <c r="N425" i="7"/>
  <c r="N424" i="7"/>
  <c r="N423" i="7"/>
  <c r="N422" i="7"/>
  <c r="N421" i="7"/>
  <c r="N420" i="7"/>
  <c r="N419" i="7"/>
  <c r="N418" i="7"/>
  <c r="N417" i="7"/>
  <c r="N416" i="7"/>
  <c r="N415" i="7"/>
  <c r="N414" i="7"/>
  <c r="N413" i="7"/>
  <c r="N412" i="7"/>
  <c r="N411" i="7"/>
  <c r="N410" i="7"/>
  <c r="N409" i="7"/>
  <c r="N408" i="7"/>
  <c r="N407" i="7"/>
  <c r="N406" i="7"/>
  <c r="N405" i="7"/>
  <c r="N404" i="7"/>
  <c r="N403" i="7"/>
  <c r="N402" i="7"/>
  <c r="N401" i="7"/>
  <c r="N400" i="7"/>
  <c r="N399" i="7"/>
  <c r="N398" i="7"/>
  <c r="N397" i="7"/>
  <c r="N396" i="7"/>
  <c r="N395" i="7"/>
  <c r="N394" i="7"/>
  <c r="L392" i="7"/>
  <c r="K392" i="7"/>
  <c r="J392" i="7"/>
  <c r="I392" i="7"/>
  <c r="N391" i="7"/>
  <c r="N390" i="7"/>
  <c r="N389" i="7"/>
  <c r="N388" i="7"/>
  <c r="N387" i="7"/>
  <c r="N386" i="7"/>
  <c r="N385" i="7"/>
  <c r="N384" i="7"/>
  <c r="N383" i="7"/>
  <c r="N382" i="7"/>
  <c r="N381" i="7"/>
  <c r="N380" i="7"/>
  <c r="N379" i="7"/>
  <c r="N378" i="7"/>
  <c r="L374" i="7"/>
  <c r="K374" i="7"/>
  <c r="J374" i="7"/>
  <c r="I374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6" i="7"/>
  <c r="N325" i="7"/>
  <c r="N324" i="7"/>
  <c r="N323" i="7"/>
  <c r="N322" i="7"/>
  <c r="N321" i="7"/>
  <c r="N320" i="7"/>
  <c r="N319" i="7"/>
  <c r="N318" i="7"/>
  <c r="N317" i="7"/>
  <c r="N316" i="7"/>
  <c r="N315" i="7"/>
  <c r="N314" i="7"/>
  <c r="N313" i="7"/>
  <c r="N312" i="7"/>
  <c r="N311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L261" i="7"/>
  <c r="K261" i="7"/>
  <c r="J261" i="7"/>
  <c r="I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L243" i="7"/>
  <c r="K243" i="7"/>
  <c r="J243" i="7"/>
  <c r="I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5" i="7"/>
  <c r="N214" i="7"/>
  <c r="N213" i="7"/>
  <c r="N212" i="7"/>
  <c r="N211" i="7"/>
  <c r="N210" i="7"/>
  <c r="N209" i="7"/>
  <c r="N208" i="7"/>
  <c r="N207" i="7"/>
  <c r="N206" i="7"/>
  <c r="N205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L181" i="7"/>
  <c r="K181" i="7"/>
  <c r="J181" i="7"/>
  <c r="I181" i="7"/>
  <c r="I182" i="7" s="1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L135" i="7"/>
  <c r="K135" i="7"/>
  <c r="J135" i="7"/>
  <c r="I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L57" i="7"/>
  <c r="L58" i="7" s="1"/>
  <c r="K57" i="7"/>
  <c r="K58" i="7" s="1"/>
  <c r="J57" i="7"/>
  <c r="J58" i="7" s="1"/>
  <c r="I57" i="7"/>
  <c r="I58" i="7" s="1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18" i="7"/>
  <c r="N17" i="7"/>
  <c r="N16" i="7"/>
  <c r="N15" i="7"/>
  <c r="N14" i="7"/>
  <c r="N10" i="7"/>
  <c r="N9" i="7"/>
  <c r="N8" i="7"/>
  <c r="N7" i="7"/>
  <c r="N6" i="7"/>
  <c r="N5" i="7"/>
  <c r="N1278" i="2"/>
  <c r="N1264" i="2"/>
  <c r="N1216" i="2"/>
  <c r="N1184" i="2"/>
  <c r="N1166" i="2"/>
  <c r="N1163" i="2"/>
  <c r="N1159" i="2"/>
  <c r="N1145" i="2"/>
  <c r="N1110" i="2"/>
  <c r="J923" i="7" l="1"/>
  <c r="K182" i="7"/>
  <c r="I789" i="7"/>
  <c r="N810" i="7"/>
  <c r="K850" i="7"/>
  <c r="L923" i="7"/>
  <c r="K1050" i="7"/>
  <c r="N788" i="7"/>
  <c r="J182" i="7"/>
  <c r="N261" i="7"/>
  <c r="N327" i="7"/>
  <c r="N373" i="7"/>
  <c r="N392" i="7"/>
  <c r="L430" i="7"/>
  <c r="K489" i="7"/>
  <c r="K789" i="7"/>
  <c r="N511" i="7"/>
  <c r="L850" i="7"/>
  <c r="N1065" i="7"/>
  <c r="N1105" i="7"/>
  <c r="N19" i="7"/>
  <c r="N79" i="7"/>
  <c r="I430" i="7"/>
  <c r="L489" i="7"/>
  <c r="J850" i="7"/>
  <c r="K923" i="7"/>
  <c r="J1050" i="7"/>
  <c r="N243" i="7"/>
  <c r="N551" i="7"/>
  <c r="N115" i="7"/>
  <c r="L182" i="7"/>
  <c r="N306" i="7"/>
  <c r="N567" i="7"/>
  <c r="N603" i="7"/>
  <c r="N662" i="7"/>
  <c r="N922" i="7"/>
  <c r="N984" i="7"/>
  <c r="N181" i="7"/>
  <c r="N203" i="7"/>
  <c r="N429" i="7"/>
  <c r="N451" i="7"/>
  <c r="I489" i="7"/>
  <c r="L789" i="7"/>
  <c r="N849" i="7"/>
  <c r="N850" i="7" s="1"/>
  <c r="I850" i="7"/>
  <c r="I923" i="7"/>
  <c r="N945" i="7"/>
  <c r="N1049" i="7"/>
  <c r="L1050" i="7"/>
  <c r="N488" i="7"/>
  <c r="N57" i="7"/>
  <c r="N135" i="7"/>
  <c r="K430" i="7"/>
  <c r="J489" i="7"/>
  <c r="N622" i="7"/>
  <c r="N724" i="7"/>
  <c r="N725" i="7" s="1"/>
  <c r="N742" i="7"/>
  <c r="N875" i="7"/>
  <c r="I985" i="7"/>
  <c r="N1008" i="7"/>
  <c r="I1050" i="7"/>
  <c r="N789" i="7" l="1"/>
  <c r="N663" i="7"/>
  <c r="N430" i="7"/>
  <c r="N244" i="7"/>
  <c r="N923" i="7"/>
  <c r="N985" i="7"/>
  <c r="N552" i="7"/>
  <c r="N1106" i="7"/>
  <c r="N374" i="7"/>
  <c r="N307" i="7"/>
  <c r="N58" i="7"/>
  <c r="N182" i="7"/>
  <c r="N604" i="7"/>
  <c r="N116" i="7"/>
  <c r="N1050" i="7"/>
  <c r="N489" i="7"/>
  <c r="N1205" i="2"/>
  <c r="N104" i="1"/>
  <c r="N105" i="1"/>
  <c r="N106" i="1"/>
  <c r="N103" i="1"/>
  <c r="N100" i="1"/>
  <c r="N99" i="1"/>
  <c r="N92" i="1"/>
  <c r="N93" i="1"/>
  <c r="N95" i="1"/>
  <c r="N96" i="1"/>
  <c r="N97" i="1"/>
  <c r="N91" i="1"/>
  <c r="N81" i="1"/>
  <c r="N82" i="1"/>
  <c r="N83" i="1"/>
  <c r="N84" i="1"/>
  <c r="N85" i="1"/>
  <c r="N86" i="1"/>
  <c r="N87" i="1"/>
  <c r="N88" i="1"/>
  <c r="N89" i="1"/>
  <c r="N80" i="1"/>
  <c r="N74" i="1"/>
  <c r="N64" i="1"/>
  <c r="N65" i="1"/>
  <c r="N66" i="1"/>
  <c r="N67" i="1"/>
  <c r="N68" i="1"/>
  <c r="N69" i="1"/>
  <c r="N70" i="1"/>
  <c r="N71" i="1"/>
  <c r="N72" i="1"/>
  <c r="N63" i="1"/>
  <c r="N61" i="1"/>
  <c r="N60" i="1"/>
  <c r="N58" i="1"/>
  <c r="N57" i="1"/>
  <c r="N53" i="1"/>
  <c r="N54" i="1"/>
  <c r="N55" i="1"/>
  <c r="N52" i="1"/>
  <c r="N43" i="1"/>
  <c r="N44" i="1"/>
  <c r="N46" i="1"/>
  <c r="N47" i="1"/>
  <c r="N48" i="1"/>
  <c r="N49" i="1"/>
  <c r="N50" i="1"/>
  <c r="N42" i="1"/>
  <c r="N32" i="1"/>
  <c r="N33" i="1"/>
  <c r="N34" i="1"/>
  <c r="N35" i="1"/>
  <c r="N36" i="1"/>
  <c r="N37" i="1"/>
  <c r="N38" i="1"/>
  <c r="N39" i="1"/>
  <c r="N40" i="1"/>
  <c r="N31" i="1"/>
  <c r="N27" i="1"/>
  <c r="N28" i="1"/>
  <c r="N29" i="1"/>
  <c r="N26" i="1"/>
  <c r="N8" i="1"/>
  <c r="N9" i="1"/>
  <c r="N10" i="1"/>
  <c r="N11" i="1"/>
  <c r="N12" i="1"/>
  <c r="N14" i="1"/>
  <c r="N15" i="1"/>
  <c r="N16" i="1"/>
  <c r="N18" i="1"/>
  <c r="N19" i="1"/>
  <c r="N20" i="1"/>
  <c r="N22" i="1"/>
  <c r="N23" i="1"/>
  <c r="N7" i="1"/>
  <c r="M1192" i="1"/>
  <c r="N1140" i="1"/>
  <c r="L1425" i="1"/>
  <c r="K1425" i="1"/>
  <c r="J1425" i="1"/>
  <c r="I1425" i="1"/>
  <c r="N1423" i="1"/>
  <c r="N1421" i="1"/>
  <c r="N1420" i="1"/>
  <c r="N1418" i="1"/>
  <c r="N1417" i="1"/>
  <c r="N1416" i="1"/>
  <c r="N1415" i="1"/>
  <c r="N1412" i="1"/>
  <c r="N1411" i="1"/>
  <c r="N1410" i="1"/>
  <c r="N1409" i="1"/>
  <c r="N1408" i="1"/>
  <c r="N1407" i="1"/>
  <c r="N1406" i="1"/>
  <c r="N1405" i="1"/>
  <c r="L1404" i="1"/>
  <c r="K1404" i="1"/>
  <c r="J1404" i="1"/>
  <c r="I1404" i="1"/>
  <c r="N1403" i="1"/>
  <c r="N1402" i="1"/>
  <c r="L1401" i="1"/>
  <c r="K1401" i="1"/>
  <c r="J1401" i="1"/>
  <c r="I1401" i="1"/>
  <c r="N1400" i="1"/>
  <c r="N1399" i="1"/>
  <c r="L1398" i="1"/>
  <c r="K1398" i="1"/>
  <c r="J1398" i="1"/>
  <c r="I1398" i="1"/>
  <c r="N1397" i="1"/>
  <c r="N1396" i="1"/>
  <c r="N1395" i="1"/>
  <c r="L1394" i="1"/>
  <c r="K1394" i="1"/>
  <c r="J1394" i="1"/>
  <c r="I1394" i="1"/>
  <c r="N1393" i="1"/>
  <c r="N1391" i="1"/>
  <c r="N1390" i="1"/>
  <c r="N1389" i="1"/>
  <c r="N1388" i="1"/>
  <c r="N1387" i="1"/>
  <c r="N1386" i="1"/>
  <c r="N1385" i="1"/>
  <c r="L1384" i="1"/>
  <c r="K1384" i="1"/>
  <c r="J1384" i="1"/>
  <c r="I1384" i="1"/>
  <c r="N1383" i="1"/>
  <c r="N1382" i="1"/>
  <c r="N1381" i="1"/>
  <c r="N1380" i="1"/>
  <c r="N1379" i="1"/>
  <c r="N1378" i="1"/>
  <c r="L1377" i="1"/>
  <c r="K1377" i="1"/>
  <c r="J1377" i="1"/>
  <c r="I1377" i="1"/>
  <c r="N1376" i="1"/>
  <c r="N1375" i="1"/>
  <c r="N1374" i="1"/>
  <c r="N1373" i="1"/>
  <c r="N1370" i="1"/>
  <c r="N1369" i="1"/>
  <c r="L1368" i="1"/>
  <c r="K1368" i="1"/>
  <c r="J1368" i="1"/>
  <c r="I1368" i="1"/>
  <c r="N1367" i="1"/>
  <c r="N1366" i="1"/>
  <c r="N1365" i="1"/>
  <c r="L1364" i="1"/>
  <c r="K1364" i="1"/>
  <c r="J1364" i="1"/>
  <c r="I1364" i="1"/>
  <c r="N1363" i="1"/>
  <c r="N1362" i="1"/>
  <c r="N1361" i="1"/>
  <c r="L1360" i="1"/>
  <c r="K1360" i="1"/>
  <c r="J1360" i="1"/>
  <c r="I1360" i="1"/>
  <c r="N1359" i="1"/>
  <c r="N1358" i="1"/>
  <c r="N1357" i="1"/>
  <c r="N1356" i="1"/>
  <c r="M1350" i="1"/>
  <c r="L1350" i="1"/>
  <c r="K1350" i="1"/>
  <c r="J1350" i="1"/>
  <c r="I1350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L1333" i="1"/>
  <c r="K1333" i="1"/>
  <c r="J1333" i="1"/>
  <c r="I1333" i="1"/>
  <c r="N1332" i="1"/>
  <c r="N1331" i="1"/>
  <c r="N1329" i="1"/>
  <c r="N1328" i="1"/>
  <c r="L1327" i="1"/>
  <c r="K1327" i="1"/>
  <c r="J1327" i="1"/>
  <c r="I1327" i="1"/>
  <c r="N1326" i="1"/>
  <c r="N1325" i="1"/>
  <c r="N1324" i="1"/>
  <c r="L1323" i="1"/>
  <c r="K1323" i="1"/>
  <c r="J1323" i="1"/>
  <c r="I1323" i="1"/>
  <c r="N1321" i="1"/>
  <c r="N1320" i="1"/>
  <c r="N1319" i="1"/>
  <c r="N1318" i="1"/>
  <c r="L1317" i="1"/>
  <c r="K1317" i="1"/>
  <c r="J1317" i="1"/>
  <c r="I1317" i="1"/>
  <c r="N1316" i="1"/>
  <c r="N1315" i="1"/>
  <c r="N1314" i="1"/>
  <c r="N1313" i="1"/>
  <c r="N1312" i="1"/>
  <c r="N1311" i="1"/>
  <c r="N1310" i="1"/>
  <c r="N1309" i="1"/>
  <c r="N1308" i="1"/>
  <c r="N1307" i="1"/>
  <c r="N1306" i="1"/>
  <c r="L1305" i="1"/>
  <c r="K1305" i="1"/>
  <c r="J1305" i="1"/>
  <c r="I1305" i="1"/>
  <c r="N1304" i="1"/>
  <c r="N1303" i="1"/>
  <c r="N1302" i="1"/>
  <c r="N1301" i="1"/>
  <c r="N1300" i="1"/>
  <c r="N1299" i="1"/>
  <c r="M1296" i="1"/>
  <c r="L1296" i="1"/>
  <c r="K1296" i="1"/>
  <c r="J1296" i="1"/>
  <c r="I1296" i="1"/>
  <c r="N1295" i="1"/>
  <c r="N1294" i="1"/>
  <c r="L1293" i="1"/>
  <c r="K1293" i="1"/>
  <c r="J1293" i="1"/>
  <c r="I1293" i="1"/>
  <c r="N1292" i="1"/>
  <c r="N1291" i="1"/>
  <c r="N1290" i="1"/>
  <c r="L1289" i="1"/>
  <c r="K1289" i="1"/>
  <c r="J1289" i="1"/>
  <c r="I1289" i="1"/>
  <c r="N1288" i="1"/>
  <c r="N1287" i="1"/>
  <c r="N1286" i="1"/>
  <c r="N1285" i="1"/>
  <c r="N1284" i="1"/>
  <c r="L1283" i="1"/>
  <c r="K1283" i="1"/>
  <c r="J1283" i="1"/>
  <c r="I1283" i="1"/>
  <c r="N1282" i="1"/>
  <c r="N1281" i="1"/>
  <c r="N1280" i="1"/>
  <c r="L1279" i="1"/>
  <c r="K1279" i="1"/>
  <c r="J1279" i="1"/>
  <c r="I1279" i="1"/>
  <c r="N1277" i="1"/>
  <c r="N1276" i="1"/>
  <c r="N1275" i="1"/>
  <c r="N1274" i="1"/>
  <c r="N1273" i="1"/>
  <c r="I1268" i="1"/>
  <c r="N1267" i="1"/>
  <c r="N1265" i="1"/>
  <c r="N1264" i="1"/>
  <c r="N1263" i="1"/>
  <c r="N1262" i="1"/>
  <c r="N1261" i="1"/>
  <c r="N1260" i="1"/>
  <c r="N1259" i="1"/>
  <c r="N1258" i="1"/>
  <c r="N1257" i="1"/>
  <c r="N1256" i="1"/>
  <c r="N1254" i="1"/>
  <c r="N1253" i="1"/>
  <c r="N1251" i="1"/>
  <c r="N1250" i="1"/>
  <c r="N1248" i="1"/>
  <c r="N1247" i="1"/>
  <c r="N1246" i="1"/>
  <c r="N1244" i="1"/>
  <c r="N1243" i="1"/>
  <c r="N1242" i="1"/>
  <c r="N1241" i="1"/>
  <c r="N1240" i="1"/>
  <c r="N1239" i="1"/>
  <c r="N1238" i="1"/>
  <c r="N1236" i="1"/>
  <c r="N1235" i="1"/>
  <c r="N1234" i="1"/>
  <c r="N1233" i="1"/>
  <c r="N1232" i="1"/>
  <c r="N1231" i="1"/>
  <c r="N1230" i="1"/>
  <c r="N1229" i="1"/>
  <c r="N1227" i="1"/>
  <c r="N1226" i="1"/>
  <c r="N1225" i="1"/>
  <c r="N1224" i="1"/>
  <c r="N1223" i="1"/>
  <c r="N1222" i="1"/>
  <c r="N1221" i="1"/>
  <c r="N1218" i="1"/>
  <c r="N1217" i="1"/>
  <c r="L1216" i="1"/>
  <c r="L1219" i="1" s="1"/>
  <c r="L1269" i="1" s="1"/>
  <c r="K1216" i="1"/>
  <c r="K1219" i="1" s="1"/>
  <c r="K1269" i="1" s="1"/>
  <c r="J1216" i="1"/>
  <c r="J1219" i="1" s="1"/>
  <c r="J1269" i="1" s="1"/>
  <c r="I1216" i="1"/>
  <c r="N1215" i="1"/>
  <c r="N1214" i="1"/>
  <c r="N1213" i="1"/>
  <c r="I1212" i="1"/>
  <c r="N1211" i="1"/>
  <c r="N1210" i="1"/>
  <c r="N1209" i="1"/>
  <c r="I1208" i="1"/>
  <c r="I1219" i="1" s="1"/>
  <c r="N1206" i="1"/>
  <c r="N1205" i="1"/>
  <c r="N1204" i="1"/>
  <c r="N1203" i="1"/>
  <c r="N1202" i="1"/>
  <c r="N1201" i="1"/>
  <c r="N1200" i="1"/>
  <c r="N1199" i="1"/>
  <c r="N1198" i="1"/>
  <c r="N1197" i="1"/>
  <c r="N1191" i="1"/>
  <c r="L1190" i="1"/>
  <c r="K1190" i="1"/>
  <c r="J1190" i="1"/>
  <c r="I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L1174" i="1"/>
  <c r="K1174" i="1"/>
  <c r="J1174" i="1"/>
  <c r="I1174" i="1"/>
  <c r="N1173" i="1"/>
  <c r="N1172" i="1"/>
  <c r="L1171" i="1"/>
  <c r="K1171" i="1"/>
  <c r="J1171" i="1"/>
  <c r="I1171" i="1"/>
  <c r="N1170" i="1"/>
  <c r="N1169" i="1"/>
  <c r="L1168" i="1"/>
  <c r="K1168" i="1"/>
  <c r="J1168" i="1"/>
  <c r="I1168" i="1"/>
  <c r="N1167" i="1"/>
  <c r="N1166" i="1"/>
  <c r="N1165" i="1"/>
  <c r="N1164" i="1"/>
  <c r="N1163" i="1"/>
  <c r="N1162" i="1"/>
  <c r="N1161" i="1"/>
  <c r="L1160" i="1"/>
  <c r="K1160" i="1"/>
  <c r="J1160" i="1"/>
  <c r="I1160" i="1"/>
  <c r="N1159" i="1"/>
  <c r="N1158" i="1"/>
  <c r="N1157" i="1"/>
  <c r="L1156" i="1"/>
  <c r="K1156" i="1"/>
  <c r="J1156" i="1"/>
  <c r="I1156" i="1"/>
  <c r="N1155" i="1"/>
  <c r="N1154" i="1"/>
  <c r="N1153" i="1"/>
  <c r="N1152" i="1"/>
  <c r="N1151" i="1"/>
  <c r="N1150" i="1"/>
  <c r="N1149" i="1"/>
  <c r="L1148" i="1"/>
  <c r="K1148" i="1"/>
  <c r="J1148" i="1"/>
  <c r="I1148" i="1"/>
  <c r="N1147" i="1"/>
  <c r="N1146" i="1"/>
  <c r="N1145" i="1"/>
  <c r="N1144" i="1"/>
  <c r="N1143" i="1"/>
  <c r="N1142" i="1"/>
  <c r="N1141" i="1"/>
  <c r="N1132" i="1"/>
  <c r="N1130" i="1"/>
  <c r="N1129" i="1"/>
  <c r="L1128" i="1"/>
  <c r="K1128" i="1"/>
  <c r="J1128" i="1"/>
  <c r="I1128" i="1"/>
  <c r="N1127" i="1"/>
  <c r="N1126" i="1"/>
  <c r="M1125" i="1"/>
  <c r="M1131" i="1" s="1"/>
  <c r="L1125" i="1"/>
  <c r="K1125" i="1"/>
  <c r="J1125" i="1"/>
  <c r="I1125" i="1"/>
  <c r="N1124" i="1"/>
  <c r="N1123" i="1"/>
  <c r="N1122" i="1"/>
  <c r="L1121" i="1"/>
  <c r="K1121" i="1"/>
  <c r="J1121" i="1"/>
  <c r="I1121" i="1"/>
  <c r="N1120" i="1"/>
  <c r="N1119" i="1"/>
  <c r="N1118" i="1"/>
  <c r="N1117" i="1"/>
  <c r="N1116" i="1"/>
  <c r="N1115" i="1"/>
  <c r="N1114" i="1"/>
  <c r="N1113" i="1"/>
  <c r="N1112" i="1"/>
  <c r="N1111" i="1"/>
  <c r="I1110" i="1"/>
  <c r="N1109" i="1"/>
  <c r="N1108" i="1"/>
  <c r="N1107" i="1"/>
  <c r="N1106" i="1"/>
  <c r="N1105" i="1"/>
  <c r="N1104" i="1"/>
  <c r="N1103" i="1"/>
  <c r="N1097" i="1"/>
  <c r="L1096" i="1"/>
  <c r="K1096" i="1"/>
  <c r="J1096" i="1"/>
  <c r="I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L1082" i="1"/>
  <c r="K1082" i="1"/>
  <c r="J1082" i="1"/>
  <c r="I1082" i="1"/>
  <c r="N1081" i="1"/>
  <c r="N1080" i="1"/>
  <c r="L1079" i="1"/>
  <c r="K1079" i="1"/>
  <c r="J1079" i="1"/>
  <c r="I1079" i="1"/>
  <c r="N1078" i="1"/>
  <c r="N1077" i="1"/>
  <c r="L1076" i="1"/>
  <c r="K1076" i="1"/>
  <c r="J1076" i="1"/>
  <c r="I1076" i="1"/>
  <c r="N1075" i="1"/>
  <c r="N1074" i="1"/>
  <c r="N1073" i="1"/>
  <c r="L1072" i="1"/>
  <c r="K1072" i="1"/>
  <c r="J1072" i="1"/>
  <c r="I1072" i="1"/>
  <c r="N1071" i="1"/>
  <c r="N1070" i="1"/>
  <c r="N1069" i="1"/>
  <c r="N1068" i="1"/>
  <c r="N1067" i="1"/>
  <c r="N1066" i="1"/>
  <c r="N1065" i="1"/>
  <c r="L1064" i="1"/>
  <c r="K1064" i="1"/>
  <c r="J1064" i="1"/>
  <c r="I1064" i="1"/>
  <c r="N1063" i="1"/>
  <c r="N1062" i="1"/>
  <c r="N1061" i="1"/>
  <c r="N1060" i="1"/>
  <c r="N1059" i="1"/>
  <c r="N1058" i="1"/>
  <c r="N1057" i="1"/>
  <c r="N1056" i="1"/>
  <c r="L1055" i="1"/>
  <c r="K1055" i="1"/>
  <c r="J1055" i="1"/>
  <c r="I1055" i="1"/>
  <c r="N1054" i="1"/>
  <c r="N1053" i="1"/>
  <c r="N1052" i="1"/>
  <c r="N1051" i="1"/>
  <c r="N1050" i="1"/>
  <c r="N1048" i="1"/>
  <c r="N1047" i="1"/>
  <c r="L1046" i="1"/>
  <c r="K1046" i="1"/>
  <c r="J1046" i="1"/>
  <c r="I1046" i="1"/>
  <c r="N1045" i="1"/>
  <c r="N1044" i="1"/>
  <c r="N1043" i="1"/>
  <c r="L1042" i="1"/>
  <c r="K1042" i="1"/>
  <c r="J1042" i="1"/>
  <c r="I1042" i="1"/>
  <c r="N1041" i="1"/>
  <c r="N1040" i="1"/>
  <c r="N1039" i="1"/>
  <c r="L1038" i="1"/>
  <c r="K1038" i="1"/>
  <c r="J1038" i="1"/>
  <c r="I1038" i="1"/>
  <c r="N1037" i="1"/>
  <c r="N1036" i="1"/>
  <c r="N1035" i="1"/>
  <c r="N1034" i="1"/>
  <c r="N1033" i="1"/>
  <c r="N1032" i="1"/>
  <c r="N1031" i="1"/>
  <c r="N1030" i="1"/>
  <c r="N1029" i="1"/>
  <c r="N1028" i="1"/>
  <c r="N1022" i="1"/>
  <c r="L1021" i="1"/>
  <c r="K1021" i="1"/>
  <c r="J1021" i="1"/>
  <c r="I1021" i="1"/>
  <c r="N1020" i="1"/>
  <c r="N1019" i="1"/>
  <c r="N1018" i="1"/>
  <c r="N1017" i="1"/>
  <c r="N1016" i="1"/>
  <c r="N1015" i="1"/>
  <c r="N1014" i="1"/>
  <c r="N1013" i="1"/>
  <c r="N1012" i="1"/>
  <c r="N1011" i="1"/>
  <c r="N1010" i="1"/>
  <c r="L1009" i="1"/>
  <c r="K1009" i="1"/>
  <c r="J1009" i="1"/>
  <c r="I1009" i="1"/>
  <c r="N1008" i="1"/>
  <c r="N1007" i="1"/>
  <c r="L1006" i="1"/>
  <c r="K1006" i="1"/>
  <c r="J1006" i="1"/>
  <c r="I1006" i="1"/>
  <c r="N1005" i="1"/>
  <c r="N1004" i="1"/>
  <c r="L1003" i="1"/>
  <c r="K1003" i="1"/>
  <c r="J1003" i="1"/>
  <c r="I1003" i="1"/>
  <c r="N1002" i="1"/>
  <c r="N1001" i="1"/>
  <c r="N1000" i="1"/>
  <c r="L999" i="1"/>
  <c r="K999" i="1"/>
  <c r="J999" i="1"/>
  <c r="I999" i="1"/>
  <c r="N998" i="1"/>
  <c r="N997" i="1"/>
  <c r="N996" i="1"/>
  <c r="N995" i="1"/>
  <c r="N994" i="1"/>
  <c r="N993" i="1"/>
  <c r="N992" i="1"/>
  <c r="L991" i="1"/>
  <c r="K991" i="1"/>
  <c r="J991" i="1"/>
  <c r="I991" i="1"/>
  <c r="N990" i="1"/>
  <c r="N989" i="1"/>
  <c r="N988" i="1"/>
  <c r="N986" i="1"/>
  <c r="N985" i="1"/>
  <c r="N984" i="1"/>
  <c r="N983" i="1"/>
  <c r="L982" i="1"/>
  <c r="K982" i="1"/>
  <c r="J982" i="1"/>
  <c r="I982" i="1"/>
  <c r="N981" i="1"/>
  <c r="N980" i="1"/>
  <c r="N979" i="1"/>
  <c r="N978" i="1"/>
  <c r="N977" i="1"/>
  <c r="N976" i="1"/>
  <c r="N975" i="1"/>
  <c r="N974" i="1"/>
  <c r="N973" i="1"/>
  <c r="L972" i="1"/>
  <c r="K972" i="1"/>
  <c r="J972" i="1"/>
  <c r="I972" i="1"/>
  <c r="N971" i="1"/>
  <c r="N970" i="1"/>
  <c r="N969" i="1"/>
  <c r="N968" i="1"/>
  <c r="N967" i="1"/>
  <c r="N966" i="1"/>
  <c r="N965" i="1"/>
  <c r="N964" i="1"/>
  <c r="N963" i="1"/>
  <c r="N962" i="1"/>
  <c r="M961" i="1"/>
  <c r="N960" i="1"/>
  <c r="N959" i="1"/>
  <c r="L958" i="1"/>
  <c r="K958" i="1"/>
  <c r="J958" i="1"/>
  <c r="I958" i="1"/>
  <c r="N957" i="1"/>
  <c r="N956" i="1"/>
  <c r="N955" i="1"/>
  <c r="L954" i="1"/>
  <c r="K954" i="1"/>
  <c r="J954" i="1"/>
  <c r="I954" i="1"/>
  <c r="N953" i="1"/>
  <c r="N952" i="1"/>
  <c r="N951" i="1"/>
  <c r="N949" i="1"/>
  <c r="N948" i="1"/>
  <c r="N947" i="1"/>
  <c r="N946" i="1"/>
  <c r="N945" i="1"/>
  <c r="N939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4" i="1"/>
  <c r="N923" i="1"/>
  <c r="N921" i="1"/>
  <c r="N920" i="1"/>
  <c r="N918" i="1"/>
  <c r="N917" i="1"/>
  <c r="N916" i="1"/>
  <c r="N915" i="1"/>
  <c r="N913" i="1"/>
  <c r="N912" i="1"/>
  <c r="N911" i="1"/>
  <c r="N910" i="1"/>
  <c r="N908" i="1"/>
  <c r="N907" i="1"/>
  <c r="N906" i="1"/>
  <c r="N905" i="1"/>
  <c r="N904" i="1"/>
  <c r="N902" i="1"/>
  <c r="N901" i="1"/>
  <c r="N900" i="1"/>
  <c r="N899" i="1"/>
  <c r="N898" i="1"/>
  <c r="N897" i="1"/>
  <c r="N896" i="1"/>
  <c r="N895" i="1"/>
  <c r="N893" i="1"/>
  <c r="N892" i="1"/>
  <c r="N891" i="1"/>
  <c r="N890" i="1"/>
  <c r="N886" i="1"/>
  <c r="N884" i="1"/>
  <c r="N882" i="1"/>
  <c r="N881" i="1"/>
  <c r="N880" i="1"/>
  <c r="N878" i="1"/>
  <c r="N877" i="1"/>
  <c r="N876" i="1"/>
  <c r="N874" i="1"/>
  <c r="N873" i="1"/>
  <c r="N872" i="1"/>
  <c r="N871" i="1"/>
  <c r="N870" i="1"/>
  <c r="N869" i="1"/>
  <c r="N868" i="1"/>
  <c r="N867" i="1"/>
  <c r="N866" i="1"/>
  <c r="N865" i="1"/>
  <c r="N864" i="1"/>
  <c r="L860" i="1"/>
  <c r="K860" i="1"/>
  <c r="J860" i="1"/>
  <c r="I860" i="1"/>
  <c r="N856" i="1"/>
  <c r="N854" i="1"/>
  <c r="N853" i="1"/>
  <c r="N851" i="1"/>
  <c r="N850" i="1"/>
  <c r="N849" i="1"/>
  <c r="N848" i="1"/>
  <c r="N847" i="1"/>
  <c r="N845" i="1"/>
  <c r="N844" i="1"/>
  <c r="N843" i="1"/>
  <c r="N842" i="1"/>
  <c r="N841" i="1"/>
  <c r="N840" i="1"/>
  <c r="N839" i="1"/>
  <c r="N838" i="1"/>
  <c r="N836" i="1"/>
  <c r="N835" i="1"/>
  <c r="N833" i="1"/>
  <c r="N832" i="1"/>
  <c r="N830" i="1"/>
  <c r="N829" i="1"/>
  <c r="N828" i="1"/>
  <c r="N826" i="1"/>
  <c r="N825" i="1"/>
  <c r="N824" i="1"/>
  <c r="N823" i="1"/>
  <c r="N822" i="1"/>
  <c r="N821" i="1"/>
  <c r="N820" i="1"/>
  <c r="N819" i="1"/>
  <c r="N818" i="1"/>
  <c r="N816" i="1"/>
  <c r="N815" i="1"/>
  <c r="N814" i="1"/>
  <c r="N813" i="1"/>
  <c r="N812" i="1"/>
  <c r="N811" i="1"/>
  <c r="N809" i="1"/>
  <c r="N808" i="1"/>
  <c r="N807" i="1"/>
  <c r="N806" i="1"/>
  <c r="N803" i="1"/>
  <c r="N802" i="1"/>
  <c r="N800" i="1"/>
  <c r="N799" i="1"/>
  <c r="N798" i="1"/>
  <c r="N796" i="1"/>
  <c r="N795" i="1"/>
  <c r="N794" i="1"/>
  <c r="N792" i="1"/>
  <c r="N791" i="1"/>
  <c r="N790" i="1"/>
  <c r="N789" i="1"/>
  <c r="N1179" i="2"/>
  <c r="N837" i="1" l="1"/>
  <c r="N30" i="1"/>
  <c r="N56" i="1"/>
  <c r="N59" i="1"/>
  <c r="N107" i="1"/>
  <c r="N90" i="1"/>
  <c r="N73" i="1"/>
  <c r="N51" i="1"/>
  <c r="N41" i="1"/>
  <c r="K1192" i="1"/>
  <c r="I1192" i="1"/>
  <c r="L1192" i="1"/>
  <c r="J1192" i="1"/>
  <c r="N1330" i="1"/>
  <c r="I1269" i="1"/>
  <c r="I1371" i="1"/>
  <c r="I1426" i="1" s="1"/>
  <c r="I1427" i="1" s="1"/>
  <c r="N1003" i="1"/>
  <c r="N797" i="1"/>
  <c r="N1055" i="1"/>
  <c r="N1064" i="1"/>
  <c r="N1072" i="1"/>
  <c r="N1082" i="1"/>
  <c r="I1131" i="1"/>
  <c r="N1174" i="1"/>
  <c r="N1293" i="1"/>
  <c r="J1371" i="1"/>
  <c r="J1426" i="1" s="1"/>
  <c r="J1427" i="1" s="1"/>
  <c r="N925" i="1"/>
  <c r="K961" i="1"/>
  <c r="N1009" i="1"/>
  <c r="N1038" i="1"/>
  <c r="N1042" i="1"/>
  <c r="N1160" i="1"/>
  <c r="N1317" i="1"/>
  <c r="N1327" i="1"/>
  <c r="N1333" i="1"/>
  <c r="N1364" i="1"/>
  <c r="N801" i="1"/>
  <c r="N831" i="1"/>
  <c r="N1046" i="1"/>
  <c r="J1049" i="1"/>
  <c r="N1079" i="1"/>
  <c r="N1368" i="1"/>
  <c r="N1384" i="1"/>
  <c r="N1394" i="1"/>
  <c r="N1398" i="1"/>
  <c r="N858" i="1"/>
  <c r="N875" i="1"/>
  <c r="N919" i="1"/>
  <c r="N922" i="1"/>
  <c r="N938" i="1"/>
  <c r="I961" i="1"/>
  <c r="N1006" i="1"/>
  <c r="N1148" i="1"/>
  <c r="N1171" i="1"/>
  <c r="N1228" i="1"/>
  <c r="N1350" i="1"/>
  <c r="K1371" i="1"/>
  <c r="K1426" i="1" s="1"/>
  <c r="K1427" i="1" s="1"/>
  <c r="N1401" i="1"/>
  <c r="I1023" i="1"/>
  <c r="L1131" i="1"/>
  <c r="L1351" i="1"/>
  <c r="N817" i="1"/>
  <c r="N827" i="1"/>
  <c r="N834" i="1"/>
  <c r="N879" i="1"/>
  <c r="N894" i="1"/>
  <c r="N903" i="1"/>
  <c r="N914" i="1"/>
  <c r="L961" i="1"/>
  <c r="N982" i="1"/>
  <c r="L1023" i="1"/>
  <c r="K1023" i="1"/>
  <c r="I1049" i="1"/>
  <c r="N1076" i="1"/>
  <c r="N1096" i="1"/>
  <c r="N1125" i="1"/>
  <c r="N1128" i="1"/>
  <c r="K1131" i="1"/>
  <c r="N1156" i="1"/>
  <c r="N1237" i="1"/>
  <c r="N1245" i="1"/>
  <c r="N1255" i="1"/>
  <c r="N1266" i="1"/>
  <c r="N1283" i="1"/>
  <c r="N1289" i="1"/>
  <c r="K1297" i="1"/>
  <c r="N1323" i="1"/>
  <c r="N1404" i="1"/>
  <c r="N883" i="1"/>
  <c r="N950" i="1"/>
  <c r="N954" i="1"/>
  <c r="N991" i="1"/>
  <c r="N1021" i="1"/>
  <c r="J1023" i="1"/>
  <c r="L1049" i="1"/>
  <c r="I1098" i="1"/>
  <c r="K1098" i="1"/>
  <c r="J1131" i="1"/>
  <c r="N1190" i="1"/>
  <c r="N1208" i="1"/>
  <c r="N1249" i="1"/>
  <c r="N1279" i="1"/>
  <c r="I1297" i="1"/>
  <c r="J1297" i="1"/>
  <c r="K1351" i="1"/>
  <c r="N1360" i="1"/>
  <c r="N1377" i="1"/>
  <c r="N793" i="1"/>
  <c r="N810" i="1"/>
  <c r="N958" i="1"/>
  <c r="J961" i="1"/>
  <c r="N972" i="1"/>
  <c r="N999" i="1"/>
  <c r="K1049" i="1"/>
  <c r="L1098" i="1"/>
  <c r="J1098" i="1"/>
  <c r="J1099" i="1" s="1"/>
  <c r="N1110" i="1"/>
  <c r="N1121" i="1"/>
  <c r="N1168" i="1"/>
  <c r="N1212" i="1"/>
  <c r="N1216" i="1"/>
  <c r="N1252" i="1"/>
  <c r="L1297" i="1"/>
  <c r="N1305" i="1"/>
  <c r="J1351" i="1"/>
  <c r="I1351" i="1"/>
  <c r="L1371" i="1"/>
  <c r="L1426" i="1" s="1"/>
  <c r="L1427" i="1" s="1"/>
  <c r="N1425" i="1"/>
  <c r="I1352" i="1" l="1"/>
  <c r="J1193" i="1"/>
  <c r="I1193" i="1"/>
  <c r="L1193" i="1"/>
  <c r="K1193" i="1"/>
  <c r="K1352" i="1"/>
  <c r="L1099" i="1"/>
  <c r="I1099" i="1"/>
  <c r="J1352" i="1"/>
  <c r="N961" i="1"/>
  <c r="N1192" i="1"/>
  <c r="L1024" i="1"/>
  <c r="N888" i="1"/>
  <c r="N1426" i="1"/>
  <c r="N1098" i="1"/>
  <c r="N940" i="1"/>
  <c r="N1371" i="1"/>
  <c r="N1049" i="1"/>
  <c r="J1024" i="1"/>
  <c r="N1268" i="1"/>
  <c r="I1024" i="1"/>
  <c r="N1023" i="1"/>
  <c r="N804" i="1"/>
  <c r="N1297" i="1"/>
  <c r="N1219" i="1"/>
  <c r="N1131" i="1"/>
  <c r="N1351" i="1"/>
  <c r="K1024" i="1"/>
  <c r="N859" i="1"/>
  <c r="K1099" i="1"/>
  <c r="L1352" i="1"/>
  <c r="N1115" i="2"/>
  <c r="N1024" i="1" l="1"/>
  <c r="N1352" i="1"/>
  <c r="N1193" i="1"/>
  <c r="N1269" i="1"/>
  <c r="N860" i="1"/>
  <c r="N1427" i="1"/>
  <c r="N1099" i="1"/>
  <c r="N941" i="1"/>
  <c r="N782" i="1" l="1"/>
  <c r="L723" i="1"/>
  <c r="K723" i="1"/>
  <c r="J723" i="1"/>
  <c r="I723" i="1"/>
  <c r="N722" i="1"/>
  <c r="N721" i="1"/>
  <c r="N720" i="1"/>
  <c r="N719" i="1"/>
  <c r="N718" i="1"/>
  <c r="N712" i="1"/>
  <c r="L710" i="1"/>
  <c r="L711" i="1" s="1"/>
  <c r="K710" i="1"/>
  <c r="K711" i="1" s="1"/>
  <c r="J710" i="1"/>
  <c r="J711" i="1" s="1"/>
  <c r="I710" i="1"/>
  <c r="I711" i="1" s="1"/>
  <c r="N709" i="1"/>
  <c r="N708" i="1"/>
  <c r="N707" i="1"/>
  <c r="N706" i="1"/>
  <c r="N705" i="1"/>
  <c r="N704" i="1"/>
  <c r="N703" i="1"/>
  <c r="N702" i="1"/>
  <c r="N701" i="1"/>
  <c r="N700" i="1"/>
  <c r="N698" i="1"/>
  <c r="N697" i="1"/>
  <c r="N695" i="1"/>
  <c r="N694" i="1"/>
  <c r="N692" i="1"/>
  <c r="N691" i="1"/>
  <c r="N690" i="1"/>
  <c r="N688" i="1"/>
  <c r="N687" i="1"/>
  <c r="N686" i="1"/>
  <c r="N685" i="1"/>
  <c r="N684" i="1"/>
  <c r="N683" i="1"/>
  <c r="N682" i="1"/>
  <c r="N680" i="1"/>
  <c r="N679" i="1"/>
  <c r="N678" i="1"/>
  <c r="N677" i="1"/>
  <c r="N676" i="1"/>
  <c r="N675" i="1"/>
  <c r="N674" i="1"/>
  <c r="N673" i="1"/>
  <c r="N671" i="1"/>
  <c r="N669" i="1"/>
  <c r="N668" i="1"/>
  <c r="N667" i="1"/>
  <c r="N666" i="1"/>
  <c r="N665" i="1"/>
  <c r="L663" i="1"/>
  <c r="L714" i="1" s="1"/>
  <c r="K663" i="1"/>
  <c r="K714" i="1" s="1"/>
  <c r="J663" i="1"/>
  <c r="J714" i="1" s="1"/>
  <c r="I663" i="1"/>
  <c r="I714" i="1" s="1"/>
  <c r="N662" i="1"/>
  <c r="N661" i="1"/>
  <c r="N659" i="1"/>
  <c r="N658" i="1"/>
  <c r="N657" i="1"/>
  <c r="N655" i="1"/>
  <c r="N654" i="1"/>
  <c r="N653" i="1"/>
  <c r="N650" i="1"/>
  <c r="N649" i="1"/>
  <c r="N648" i="1"/>
  <c r="N647" i="1"/>
  <c r="N646" i="1"/>
  <c r="N645" i="1"/>
  <c r="N644" i="1"/>
  <c r="N643" i="1"/>
  <c r="N642" i="1"/>
  <c r="N641" i="1"/>
  <c r="M636" i="1"/>
  <c r="M637" i="1" s="1"/>
  <c r="L635" i="1"/>
  <c r="K635" i="1"/>
  <c r="J635" i="1"/>
  <c r="I635" i="1"/>
  <c r="N633" i="1"/>
  <c r="N632" i="1"/>
  <c r="N631" i="1"/>
  <c r="N630" i="1"/>
  <c r="N629" i="1"/>
  <c r="N628" i="1"/>
  <c r="N627" i="1"/>
  <c r="N626" i="1"/>
  <c r="N625" i="1"/>
  <c r="L623" i="1"/>
  <c r="K623" i="1"/>
  <c r="J623" i="1"/>
  <c r="I623" i="1"/>
  <c r="N622" i="1"/>
  <c r="N621" i="1"/>
  <c r="L620" i="1"/>
  <c r="K620" i="1"/>
  <c r="J620" i="1"/>
  <c r="I620" i="1"/>
  <c r="N619" i="1"/>
  <c r="N618" i="1"/>
  <c r="L617" i="1"/>
  <c r="K617" i="1"/>
  <c r="J617" i="1"/>
  <c r="I617" i="1"/>
  <c r="N616" i="1"/>
  <c r="N615" i="1"/>
  <c r="N614" i="1"/>
  <c r="L613" i="1"/>
  <c r="K613" i="1"/>
  <c r="J613" i="1"/>
  <c r="I613" i="1"/>
  <c r="N611" i="1"/>
  <c r="N610" i="1"/>
  <c r="N609" i="1"/>
  <c r="N608" i="1"/>
  <c r="L607" i="1"/>
  <c r="K607" i="1"/>
  <c r="J607" i="1"/>
  <c r="I607" i="1"/>
  <c r="N606" i="1"/>
  <c r="N605" i="1"/>
  <c r="N604" i="1"/>
  <c r="N603" i="1"/>
  <c r="N602" i="1"/>
  <c r="N601" i="1"/>
  <c r="N600" i="1"/>
  <c r="N599" i="1"/>
  <c r="N598" i="1"/>
  <c r="N597" i="1"/>
  <c r="N596" i="1"/>
  <c r="L595" i="1"/>
  <c r="K595" i="1"/>
  <c r="J595" i="1"/>
  <c r="I595" i="1"/>
  <c r="N594" i="1"/>
  <c r="N593" i="1"/>
  <c r="N592" i="1"/>
  <c r="N591" i="1"/>
  <c r="N590" i="1"/>
  <c r="N589" i="1"/>
  <c r="L586" i="1"/>
  <c r="K586" i="1"/>
  <c r="J586" i="1"/>
  <c r="I586" i="1"/>
  <c r="N585" i="1"/>
  <c r="N584" i="1"/>
  <c r="L583" i="1"/>
  <c r="K583" i="1"/>
  <c r="J583" i="1"/>
  <c r="I583" i="1"/>
  <c r="N582" i="1"/>
  <c r="N581" i="1"/>
  <c r="N580" i="1"/>
  <c r="L579" i="1"/>
  <c r="K579" i="1"/>
  <c r="J579" i="1"/>
  <c r="I579" i="1"/>
  <c r="N578" i="1"/>
  <c r="N577" i="1"/>
  <c r="N576" i="1"/>
  <c r="N575" i="1"/>
  <c r="N574" i="1"/>
  <c r="L573" i="1"/>
  <c r="K573" i="1"/>
  <c r="J573" i="1"/>
  <c r="I573" i="1"/>
  <c r="N572" i="1"/>
  <c r="N571" i="1"/>
  <c r="N570" i="1"/>
  <c r="L569" i="1"/>
  <c r="K569" i="1"/>
  <c r="J569" i="1"/>
  <c r="I569" i="1"/>
  <c r="N568" i="1"/>
  <c r="N567" i="1"/>
  <c r="N566" i="1"/>
  <c r="N565" i="1"/>
  <c r="L394" i="1"/>
  <c r="K394" i="1"/>
  <c r="J394" i="1"/>
  <c r="I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8" i="1"/>
  <c r="N377" i="1"/>
  <c r="N375" i="1"/>
  <c r="N374" i="1"/>
  <c r="N372" i="1"/>
  <c r="N371" i="1"/>
  <c r="N370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4" i="1"/>
  <c r="N353" i="1"/>
  <c r="N352" i="1"/>
  <c r="N351" i="1"/>
  <c r="N350" i="1"/>
  <c r="N349" i="1"/>
  <c r="N348" i="1"/>
  <c r="N347" i="1"/>
  <c r="N346" i="1"/>
  <c r="N345" i="1"/>
  <c r="N344" i="1"/>
  <c r="N342" i="1"/>
  <c r="N341" i="1"/>
  <c r="N340" i="1"/>
  <c r="N339" i="1"/>
  <c r="L336" i="1"/>
  <c r="L337" i="1" s="1"/>
  <c r="K336" i="1"/>
  <c r="K337" i="1" s="1"/>
  <c r="J336" i="1"/>
  <c r="J337" i="1" s="1"/>
  <c r="I336" i="1"/>
  <c r="I337" i="1" s="1"/>
  <c r="N335" i="1"/>
  <c r="N334" i="1"/>
  <c r="N332" i="1"/>
  <c r="N331" i="1"/>
  <c r="N330" i="1"/>
  <c r="N328" i="1"/>
  <c r="N327" i="1"/>
  <c r="N326" i="1"/>
  <c r="N324" i="1"/>
  <c r="N323" i="1"/>
  <c r="N322" i="1"/>
  <c r="N321" i="1"/>
  <c r="N320" i="1"/>
  <c r="N269" i="1"/>
  <c r="N230" i="1"/>
  <c r="L229" i="1"/>
  <c r="K229" i="1"/>
  <c r="J229" i="1"/>
  <c r="I229" i="1"/>
  <c r="N228" i="1"/>
  <c r="N227" i="1"/>
  <c r="N226" i="1"/>
  <c r="N225" i="1"/>
  <c r="N224" i="1"/>
  <c r="N221" i="1"/>
  <c r="N220" i="1"/>
  <c r="N219" i="1"/>
  <c r="N218" i="1"/>
  <c r="N217" i="1"/>
  <c r="N216" i="1"/>
  <c r="L215" i="1"/>
  <c r="K215" i="1"/>
  <c r="J215" i="1"/>
  <c r="I215" i="1"/>
  <c r="N214" i="1"/>
  <c r="N213" i="1"/>
  <c r="L212" i="1"/>
  <c r="K212" i="1"/>
  <c r="J212" i="1"/>
  <c r="I212" i="1"/>
  <c r="N211" i="1"/>
  <c r="N210" i="1"/>
  <c r="L209" i="1"/>
  <c r="K209" i="1"/>
  <c r="J209" i="1"/>
  <c r="I209" i="1"/>
  <c r="N208" i="1"/>
  <c r="N207" i="1"/>
  <c r="N206" i="1"/>
  <c r="L205" i="1"/>
  <c r="K205" i="1"/>
  <c r="J205" i="1"/>
  <c r="I205" i="1"/>
  <c r="N204" i="1"/>
  <c r="N203" i="1"/>
  <c r="N202" i="1"/>
  <c r="N201" i="1"/>
  <c r="N200" i="1"/>
  <c r="N199" i="1"/>
  <c r="N198" i="1"/>
  <c r="N196" i="1"/>
  <c r="N194" i="1"/>
  <c r="N193" i="1"/>
  <c r="N192" i="1"/>
  <c r="N191" i="1"/>
  <c r="N190" i="1"/>
  <c r="L189" i="1"/>
  <c r="K189" i="1"/>
  <c r="J189" i="1"/>
  <c r="I189" i="1"/>
  <c r="N188" i="1"/>
  <c r="N187" i="1"/>
  <c r="N186" i="1"/>
  <c r="N185" i="1"/>
  <c r="N184" i="1"/>
  <c r="N183" i="1"/>
  <c r="N182" i="1"/>
  <c r="N181" i="1"/>
  <c r="N180" i="1"/>
  <c r="L179" i="1"/>
  <c r="K179" i="1"/>
  <c r="J179" i="1"/>
  <c r="I179" i="1"/>
  <c r="N178" i="1"/>
  <c r="N177" i="1"/>
  <c r="N176" i="1"/>
  <c r="N174" i="1"/>
  <c r="N173" i="1"/>
  <c r="N172" i="1"/>
  <c r="N171" i="1"/>
  <c r="N170" i="1"/>
  <c r="N167" i="1"/>
  <c r="N166" i="1"/>
  <c r="L165" i="1"/>
  <c r="K165" i="1"/>
  <c r="J165" i="1"/>
  <c r="I165" i="1"/>
  <c r="N164" i="1"/>
  <c r="N163" i="1"/>
  <c r="N162" i="1"/>
  <c r="L161" i="1"/>
  <c r="K161" i="1"/>
  <c r="J161" i="1"/>
  <c r="I161" i="1"/>
  <c r="N160" i="1"/>
  <c r="N159" i="1"/>
  <c r="N158" i="1"/>
  <c r="L157" i="1"/>
  <c r="K157" i="1"/>
  <c r="J157" i="1"/>
  <c r="I157" i="1"/>
  <c r="N156" i="1"/>
  <c r="N155" i="1"/>
  <c r="N154" i="1"/>
  <c r="N153" i="1"/>
  <c r="N152" i="1"/>
  <c r="N151" i="1"/>
  <c r="N150" i="1"/>
  <c r="N1154" i="2"/>
  <c r="N723" i="1" l="1"/>
  <c r="N734" i="1" s="1"/>
  <c r="N656" i="1"/>
  <c r="N696" i="1"/>
  <c r="N569" i="1"/>
  <c r="N579" i="1"/>
  <c r="N660" i="1"/>
  <c r="K587" i="1"/>
  <c r="N652" i="1"/>
  <c r="N672" i="1"/>
  <c r="N681" i="1"/>
  <c r="N689" i="1"/>
  <c r="N583" i="1"/>
  <c r="N693" i="1"/>
  <c r="N710" i="1"/>
  <c r="J587" i="1"/>
  <c r="N613" i="1"/>
  <c r="N617" i="1"/>
  <c r="J636" i="1"/>
  <c r="N635" i="1"/>
  <c r="I636" i="1"/>
  <c r="I587" i="1"/>
  <c r="N595" i="1"/>
  <c r="N620" i="1"/>
  <c r="N573" i="1"/>
  <c r="L587" i="1"/>
  <c r="N607" i="1"/>
  <c r="L636" i="1"/>
  <c r="K636" i="1"/>
  <c r="N325" i="1"/>
  <c r="N329" i="1"/>
  <c r="N333" i="1"/>
  <c r="N343" i="1"/>
  <c r="N373" i="1"/>
  <c r="N355" i="1"/>
  <c r="N369" i="1"/>
  <c r="N376" i="1"/>
  <c r="N394" i="1"/>
  <c r="N161" i="1"/>
  <c r="L168" i="1"/>
  <c r="N165" i="1"/>
  <c r="K168" i="1"/>
  <c r="K231" i="1"/>
  <c r="N205" i="1"/>
  <c r="N209" i="1"/>
  <c r="N212" i="1"/>
  <c r="J231" i="1"/>
  <c r="N229" i="1"/>
  <c r="N157" i="1"/>
  <c r="J168" i="1"/>
  <c r="N179" i="1"/>
  <c r="I231" i="1"/>
  <c r="N189" i="1"/>
  <c r="I168" i="1"/>
  <c r="L231" i="1"/>
  <c r="N197" i="1"/>
  <c r="N587" i="1" l="1"/>
  <c r="K637" i="1"/>
  <c r="J637" i="1"/>
  <c r="L637" i="1"/>
  <c r="N663" i="1"/>
  <c r="N713" i="1"/>
  <c r="N636" i="1"/>
  <c r="I637" i="1"/>
  <c r="N337" i="1"/>
  <c r="N396" i="1"/>
  <c r="J232" i="1"/>
  <c r="L232" i="1"/>
  <c r="N168" i="1"/>
  <c r="K232" i="1"/>
  <c r="I232" i="1"/>
  <c r="N231" i="1"/>
  <c r="N1109" i="2"/>
  <c r="N1111" i="2"/>
  <c r="N1112" i="2"/>
  <c r="N1113" i="2"/>
  <c r="N1114" i="2"/>
  <c r="N1116" i="2"/>
  <c r="N1117" i="2"/>
  <c r="N1118" i="2"/>
  <c r="N1119" i="2"/>
  <c r="N1120" i="2"/>
  <c r="N1121" i="2"/>
  <c r="N1122" i="2"/>
  <c r="N1130" i="2"/>
  <c r="N1131" i="2"/>
  <c r="N1132" i="2"/>
  <c r="N1133" i="2"/>
  <c r="N1134" i="2"/>
  <c r="N1135" i="2"/>
  <c r="N1136" i="2"/>
  <c r="N1137" i="2"/>
  <c r="N1138" i="2"/>
  <c r="N1139" i="2"/>
  <c r="N1140" i="2"/>
  <c r="N1141" i="2"/>
  <c r="N1142" i="2"/>
  <c r="N1143" i="2"/>
  <c r="N1144" i="2"/>
  <c r="N1146" i="2"/>
  <c r="N1147" i="2"/>
  <c r="N1148" i="2"/>
  <c r="N1149" i="2"/>
  <c r="N1150" i="2"/>
  <c r="N1151" i="2"/>
  <c r="N1152" i="2"/>
  <c r="N1153" i="2"/>
  <c r="N1155" i="2"/>
  <c r="N1156" i="2"/>
  <c r="N1157" i="2"/>
  <c r="N1158" i="2"/>
  <c r="N1160" i="2"/>
  <c r="N1161" i="2"/>
  <c r="N1162" i="2"/>
  <c r="N1164" i="2"/>
  <c r="N1165" i="2"/>
  <c r="N1167" i="2"/>
  <c r="N1173" i="2"/>
  <c r="N1174" i="2"/>
  <c r="N1175" i="2"/>
  <c r="N1176" i="2"/>
  <c r="N1177" i="2"/>
  <c r="N1178" i="2"/>
  <c r="N1180" i="2"/>
  <c r="N1181" i="2"/>
  <c r="N1182" i="2"/>
  <c r="N1183" i="2"/>
  <c r="N1185" i="2"/>
  <c r="N1188" i="2"/>
  <c r="N1189" i="2"/>
  <c r="N1190" i="2"/>
  <c r="N1191" i="2"/>
  <c r="N1192" i="2"/>
  <c r="N1193" i="2"/>
  <c r="N1194" i="2"/>
  <c r="N1195" i="2"/>
  <c r="N1196" i="2"/>
  <c r="N1197" i="2"/>
  <c r="N1198" i="2"/>
  <c r="N1199" i="2"/>
  <c r="N1200" i="2"/>
  <c r="N1201" i="2"/>
  <c r="N1202" i="2"/>
  <c r="N1203" i="2"/>
  <c r="N1204" i="2"/>
  <c r="N1206" i="2"/>
  <c r="N1207" i="2"/>
  <c r="N1208" i="2"/>
  <c r="N1209" i="2"/>
  <c r="N1210" i="2"/>
  <c r="N1211" i="2"/>
  <c r="N1212" i="2"/>
  <c r="N1213" i="2"/>
  <c r="N1214" i="2"/>
  <c r="N1225" i="2"/>
  <c r="N1230" i="2"/>
  <c r="N1231" i="2"/>
  <c r="N1232" i="2"/>
  <c r="N1233" i="2"/>
  <c r="N1234" i="2"/>
  <c r="N1236" i="2"/>
  <c r="N1237" i="2"/>
  <c r="N1238" i="2"/>
  <c r="N1239" i="2"/>
  <c r="N1240" i="2"/>
  <c r="N1241" i="2"/>
  <c r="N1242" i="2"/>
  <c r="N1243" i="2"/>
  <c r="N1246" i="2"/>
  <c r="N1247" i="2"/>
  <c r="N1248" i="2"/>
  <c r="N1249" i="2"/>
  <c r="N1250" i="2"/>
  <c r="N1251" i="2"/>
  <c r="N1252" i="2"/>
  <c r="N1253" i="2"/>
  <c r="N1254" i="2"/>
  <c r="N1255" i="2"/>
  <c r="N1256" i="2"/>
  <c r="N1257" i="2"/>
  <c r="N1258" i="2"/>
  <c r="N1259" i="2"/>
  <c r="N1260" i="2"/>
  <c r="N1261" i="2"/>
  <c r="N1262" i="2"/>
  <c r="N1263" i="2"/>
  <c r="N1265" i="2"/>
  <c r="N1266" i="2"/>
  <c r="N1267" i="2"/>
  <c r="N1268" i="2"/>
  <c r="N1269" i="2"/>
  <c r="N1270" i="2"/>
  <c r="N1271" i="2"/>
  <c r="N1272" i="2"/>
  <c r="N1273" i="2"/>
  <c r="N1274" i="2"/>
  <c r="N1275" i="2"/>
  <c r="N1276" i="2"/>
  <c r="N1277" i="2"/>
  <c r="N1279" i="2"/>
  <c r="N1280" i="2"/>
  <c r="N1281" i="2"/>
  <c r="N1282" i="2"/>
  <c r="N1224" i="2"/>
  <c r="N1223" i="2"/>
  <c r="N1222" i="2"/>
  <c r="N1221" i="2"/>
  <c r="N1220" i="2"/>
  <c r="N1219" i="2"/>
  <c r="N1218" i="2"/>
  <c r="N1217" i="2"/>
  <c r="N1215" i="2"/>
  <c r="N1129" i="2"/>
  <c r="N1128" i="2"/>
  <c r="N1127" i="2"/>
  <c r="N1126" i="2"/>
  <c r="N1125" i="2"/>
  <c r="N1283" i="2" l="1"/>
  <c r="N1244" i="2"/>
  <c r="N1226" i="2"/>
  <c r="N1186" i="2"/>
  <c r="N1168" i="2"/>
  <c r="N1123" i="2"/>
  <c r="N637" i="1"/>
  <c r="N714" i="1"/>
  <c r="N397" i="1"/>
  <c r="N232" i="1"/>
  <c r="N1169" i="2" l="1"/>
  <c r="K1123" i="2" l="1"/>
  <c r="I1123" i="2"/>
  <c r="J1123" i="2"/>
  <c r="L1123" i="2"/>
  <c r="N1284" i="2"/>
  <c r="N1227" i="2"/>
  <c r="I1186" i="2"/>
  <c r="L1186" i="2"/>
  <c r="J1226" i="2"/>
  <c r="J1186" i="2"/>
  <c r="L1226" i="2"/>
  <c r="I1226" i="2"/>
  <c r="K1226" i="2"/>
  <c r="K1186" i="2"/>
  <c r="N783" i="1"/>
  <c r="J1168" i="2" l="1"/>
  <c r="J1169" i="2" s="1"/>
  <c r="J1283" i="2"/>
  <c r="L1168" i="2"/>
  <c r="L1169" i="2" s="1"/>
  <c r="L1283" i="2"/>
  <c r="K1168" i="2"/>
  <c r="K1169" i="2" s="1"/>
  <c r="K1283" i="2"/>
  <c r="I1168" i="2"/>
  <c r="I1169" i="2" s="1"/>
  <c r="I1283" i="2"/>
  <c r="I1227" i="2"/>
  <c r="J1227" i="2"/>
  <c r="K1227" i="2"/>
  <c r="I1244" i="2"/>
  <c r="K1244" i="2"/>
  <c r="L1227" i="2"/>
  <c r="J1244" i="2"/>
  <c r="L1244" i="2"/>
  <c r="I1284" i="2" l="1"/>
  <c r="K1284" i="2"/>
  <c r="J1284" i="2"/>
  <c r="L1284" i="2"/>
</calcChain>
</file>

<file path=xl/sharedStrings.xml><?xml version="1.0" encoding="utf-8"?>
<sst xmlns="http://schemas.openxmlformats.org/spreadsheetml/2006/main" count="8060" uniqueCount="470">
  <si>
    <t>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</si>
  <si>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№ рецеп</t>
  </si>
  <si>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</si>
  <si>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</si>
  <si>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</si>
  <si>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</si>
  <si>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</si>
  <si>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</si>
  <si>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</si>
  <si>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</si>
  <si>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</si>
  <si>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 xml:space="preserve">Цена </t>
  </si>
  <si>
    <t>Сумма</t>
  </si>
  <si>
    <t>1 день</t>
  </si>
  <si>
    <t>Завтрак</t>
  </si>
  <si>
    <t>№411</t>
  </si>
  <si>
    <t>Каша молочная пшенно-рисовая</t>
  </si>
  <si>
    <t>Рис</t>
  </si>
  <si>
    <t>Пшено</t>
  </si>
  <si>
    <t>Молоко 2 ,5%</t>
  </si>
  <si>
    <t>Сахар</t>
  </si>
  <si>
    <t>-</t>
  </si>
  <si>
    <t>Соль</t>
  </si>
  <si>
    <t>Масло сливочное</t>
  </si>
  <si>
    <t>150/5</t>
  </si>
  <si>
    <t>№642</t>
  </si>
  <si>
    <t>Какао с молоком</t>
  </si>
  <si>
    <t>Какао</t>
  </si>
  <si>
    <t>1996г.</t>
  </si>
  <si>
    <t>№1</t>
  </si>
  <si>
    <t>Хлеб с маслом и сыром</t>
  </si>
  <si>
    <t>Хлеб пшен</t>
  </si>
  <si>
    <t>Сыр</t>
  </si>
  <si>
    <t>Масло слив</t>
  </si>
  <si>
    <t xml:space="preserve">  </t>
  </si>
  <si>
    <t>80/10/10</t>
  </si>
  <si>
    <t xml:space="preserve">Свежие фрукты  </t>
  </si>
  <si>
    <t>Апельсины</t>
  </si>
  <si>
    <t>10ч30м</t>
  </si>
  <si>
    <t>Напиток</t>
  </si>
  <si>
    <t>итого за завтрак</t>
  </si>
  <si>
    <t>Обед</t>
  </si>
  <si>
    <t>№34</t>
  </si>
  <si>
    <t>Салат из моркови с яблоками</t>
  </si>
  <si>
    <t>Морковь</t>
  </si>
  <si>
    <t>сахар</t>
  </si>
  <si>
    <t>Яблоки</t>
  </si>
  <si>
    <t>Масло растит</t>
  </si>
  <si>
    <t>№196</t>
  </si>
  <si>
    <t>Рассольник домашний</t>
  </si>
  <si>
    <t>Капуста</t>
  </si>
  <si>
    <t>Картофель</t>
  </si>
  <si>
    <t>Масло растительное</t>
  </si>
  <si>
    <t>Лук репчатый</t>
  </si>
  <si>
    <t>Огурцы соленые</t>
  </si>
  <si>
    <t>Бульон</t>
  </si>
  <si>
    <t>Мясо</t>
  </si>
  <si>
    <t>Сметана 15% ж</t>
  </si>
  <si>
    <t>250/25</t>
  </si>
  <si>
    <t>№591</t>
  </si>
  <si>
    <t>Гуляш из говядины</t>
  </si>
  <si>
    <t>Говядина</t>
  </si>
  <si>
    <t>Лук  репчатый</t>
  </si>
  <si>
    <t>Томат</t>
  </si>
  <si>
    <t>Или томат паста</t>
  </si>
  <si>
    <t>Мука</t>
  </si>
  <si>
    <t>Масса тушеного мяса</t>
  </si>
  <si>
    <t>Масса соуса</t>
  </si>
  <si>
    <t>50/50</t>
  </si>
  <si>
    <t>№694</t>
  </si>
  <si>
    <t>Пюре картофельное</t>
  </si>
  <si>
    <t>№867</t>
  </si>
  <si>
    <t>Хлеб</t>
  </si>
  <si>
    <t>Хлеб пшеничный</t>
  </si>
  <si>
    <t>Хлеб ржаной</t>
  </si>
  <si>
    <t>№102</t>
  </si>
  <si>
    <t>Коржики молочные</t>
  </si>
  <si>
    <t>Мука пшеничная</t>
  </si>
  <si>
    <t>Мука на подп.</t>
  </si>
  <si>
    <t>Яйцо в гр</t>
  </si>
  <si>
    <t>Яйцо для смазки</t>
  </si>
  <si>
    <t>Сода пищевая</t>
  </si>
  <si>
    <t>Масло для смазки листов</t>
  </si>
  <si>
    <t xml:space="preserve">Выход п/ф </t>
  </si>
  <si>
    <t>Итого за обед</t>
  </si>
  <si>
    <t>всего за день</t>
  </si>
  <si>
    <t xml:space="preserve"> </t>
  </si>
  <si>
    <t>Запеканка рисовая с творогом</t>
  </si>
  <si>
    <t>Крупа рисовая</t>
  </si>
  <si>
    <t>№297</t>
  </si>
  <si>
    <t>Творог полужирный</t>
  </si>
  <si>
    <t>1997г</t>
  </si>
  <si>
    <t>Яйцо</t>
  </si>
  <si>
    <t>Изюм</t>
  </si>
  <si>
    <t>Сухари</t>
  </si>
  <si>
    <t>Сметана 20% ж</t>
  </si>
  <si>
    <t>Масса п/ф</t>
  </si>
  <si>
    <t>Масса готовой запеканки</t>
  </si>
  <si>
    <t>200/10</t>
  </si>
  <si>
    <t>№959</t>
  </si>
  <si>
    <t>Кофейный напиток с  молоком</t>
  </si>
  <si>
    <t>Кофейный напиток</t>
  </si>
  <si>
    <t>Молоко2,5%</t>
  </si>
  <si>
    <t xml:space="preserve">Напиток </t>
  </si>
  <si>
    <t>Фрукты</t>
  </si>
  <si>
    <t>№70</t>
  </si>
  <si>
    <t>Салат витаминный</t>
  </si>
  <si>
    <t>Яблоки свежие</t>
  </si>
  <si>
    <t>Помидоры свежие</t>
  </si>
  <si>
    <t>Огурцы свежие</t>
  </si>
  <si>
    <t>Лимон для сока</t>
  </si>
  <si>
    <t>№20</t>
  </si>
  <si>
    <t>Суп картофельный с геркулесовой крупой</t>
  </si>
  <si>
    <t>Крупа геркулес</t>
  </si>
  <si>
    <t>Вода или бульон</t>
  </si>
  <si>
    <t>40/25</t>
  </si>
  <si>
    <t>№516</t>
  </si>
  <si>
    <t>Тефтели  рыбные</t>
  </si>
  <si>
    <t>Рыба минтай</t>
  </si>
  <si>
    <t xml:space="preserve">Масса тефтелей </t>
  </si>
  <si>
    <t>Соус томатный</t>
  </si>
  <si>
    <t>75/50</t>
  </si>
  <si>
    <t>Картофельное пюре</t>
  </si>
  <si>
    <t>№883</t>
  </si>
  <si>
    <t xml:space="preserve">Кисель </t>
  </si>
  <si>
    <t xml:space="preserve">Концентрат </t>
  </si>
  <si>
    <t xml:space="preserve">сахар </t>
  </si>
  <si>
    <t>№ 1026</t>
  </si>
  <si>
    <t>Пирожки из свежих яблок</t>
  </si>
  <si>
    <t>Дрожжи</t>
  </si>
  <si>
    <t>Мука д/п</t>
  </si>
  <si>
    <t>Масло раст для см. л</t>
  </si>
  <si>
    <t>Яйцо для смазывания пирожков</t>
  </si>
  <si>
    <t>Фарш:</t>
  </si>
  <si>
    <t>итого за обед</t>
  </si>
  <si>
    <t>№296</t>
  </si>
  <si>
    <t>Пудинг из творога</t>
  </si>
  <si>
    <t>Творог полужирный 5%</t>
  </si>
  <si>
    <t>1996г</t>
  </si>
  <si>
    <t>Масло сливоч</t>
  </si>
  <si>
    <t>Масло сливо</t>
  </si>
  <si>
    <t>Ванилин</t>
  </si>
  <si>
    <t>120/10</t>
  </si>
  <si>
    <t>Кофейный напиток  с  молоком</t>
  </si>
  <si>
    <t>кофейный напиток</t>
  </si>
  <si>
    <t>Молоко</t>
  </si>
  <si>
    <t>Свежие фрукты</t>
  </si>
  <si>
    <t>банан</t>
  </si>
  <si>
    <t>Салат из свеклы с яблоками</t>
  </si>
  <si>
    <t>Свекла</t>
  </si>
  <si>
    <t>66,67 (вар.)</t>
  </si>
  <si>
    <t>№126</t>
  </si>
  <si>
    <t>№206</t>
  </si>
  <si>
    <t>Суп  гороховый</t>
  </si>
  <si>
    <t>Горох лущеный</t>
  </si>
  <si>
    <t>Мясо (говядина)</t>
  </si>
  <si>
    <t>№561</t>
  </si>
  <si>
    <t>Бефстроганы</t>
  </si>
  <si>
    <t>Соус-томат</t>
  </si>
  <si>
    <t>№348</t>
  </si>
  <si>
    <t>каша гречневая</t>
  </si>
  <si>
    <t>Крупа гречневая</t>
  </si>
  <si>
    <t>№868</t>
  </si>
  <si>
    <t>Компот из сухофруктов</t>
  </si>
  <si>
    <t>Компотная смесь</t>
  </si>
  <si>
    <t>Булочка домашняя</t>
  </si>
  <si>
    <t>Сахар для отделки</t>
  </si>
  <si>
    <t>Яйцо на смазку</t>
  </si>
  <si>
    <t>Каша молочная манная</t>
  </si>
  <si>
    <t>Крупа манная</t>
  </si>
  <si>
    <t>Банан</t>
  </si>
  <si>
    <t>№186</t>
  </si>
  <si>
    <t>Щи из свежей капусты</t>
  </si>
  <si>
    <t>Петрушка</t>
  </si>
  <si>
    <t>Томат-пюре</t>
  </si>
  <si>
    <t>Бульон или вода</t>
  </si>
  <si>
    <t>№664</t>
  </si>
  <si>
    <t>Зразы  рубленые</t>
  </si>
  <si>
    <t>Котлетная масса</t>
  </si>
  <si>
    <t>Масса пассиро лука</t>
  </si>
  <si>
    <t>Зелень</t>
  </si>
  <si>
    <t>Каша  гречневая</t>
  </si>
  <si>
    <t>№924</t>
  </si>
  <si>
    <t>Компот из свежих яблок</t>
  </si>
  <si>
    <t>№27</t>
  </si>
  <si>
    <t>нац кух</t>
  </si>
  <si>
    <t>Макароны запеченные с яйцом.</t>
  </si>
  <si>
    <t>Макароны</t>
  </si>
  <si>
    <t>Яйца курийные</t>
  </si>
  <si>
    <t>Масло раст</t>
  </si>
  <si>
    <t>150/4</t>
  </si>
  <si>
    <t>№103</t>
  </si>
  <si>
    <t>Винегрет овощной</t>
  </si>
  <si>
    <t>Зеленый горошек</t>
  </si>
  <si>
    <t>Лук зеленый,петрушка</t>
  </si>
  <si>
    <t>или лук репчатый</t>
  </si>
  <si>
    <t xml:space="preserve">  №1040 </t>
  </si>
  <si>
    <t xml:space="preserve">Суп лапша домашняя                           </t>
  </si>
  <si>
    <t>Лапша домашняя №1040</t>
  </si>
  <si>
    <t>№420</t>
  </si>
  <si>
    <t>Рулет с яйцом(Соколиный глаз)</t>
  </si>
  <si>
    <t>Яйцо вареное</t>
  </si>
  <si>
    <t>40г</t>
  </si>
  <si>
    <t>масло раст. см листов</t>
  </si>
  <si>
    <t>№459</t>
  </si>
  <si>
    <t>№610</t>
  </si>
  <si>
    <t xml:space="preserve">каша рисовая рассыпч. </t>
  </si>
  <si>
    <t>крупа рисовая</t>
  </si>
  <si>
    <t xml:space="preserve">масло сливочное </t>
  </si>
  <si>
    <t xml:space="preserve">соль </t>
  </si>
  <si>
    <t>итого</t>
  </si>
  <si>
    <t>№235/75</t>
  </si>
  <si>
    <t>Булочка сдобная</t>
  </si>
  <si>
    <t>Вес теста</t>
  </si>
  <si>
    <t>Сахарная пудра</t>
  </si>
  <si>
    <t>6 день</t>
  </si>
  <si>
    <t>№1019</t>
  </si>
  <si>
    <t>Омлет с сыром запеченный</t>
  </si>
  <si>
    <t>Сыр твердый</t>
  </si>
  <si>
    <t>Соль иодиров</t>
  </si>
  <si>
    <t>Масса омлета</t>
  </si>
  <si>
    <t>100/3</t>
  </si>
  <si>
    <t>№620</t>
  </si>
  <si>
    <t>Яблоки, запеченые с творогом</t>
  </si>
  <si>
    <t xml:space="preserve"> 1993 г.</t>
  </si>
  <si>
    <t>изюм</t>
  </si>
  <si>
    <t>творог</t>
  </si>
  <si>
    <t>Масса фарша</t>
  </si>
  <si>
    <t>Масса зап яблок</t>
  </si>
  <si>
    <t>150/60</t>
  </si>
  <si>
    <t>№945</t>
  </si>
  <si>
    <t>Чай с конфетами</t>
  </si>
  <si>
    <t>Заварка</t>
  </si>
  <si>
    <t>груша</t>
  </si>
  <si>
    <t>№220</t>
  </si>
  <si>
    <t xml:space="preserve">Суп геркулесовый </t>
  </si>
  <si>
    <t>Котлеты «Московские»</t>
  </si>
  <si>
    <t>Хлеб ржанойй</t>
  </si>
  <si>
    <t>Каша  пшеничная</t>
  </si>
  <si>
    <t>Крупа пшеничная</t>
  </si>
  <si>
    <t>№10</t>
  </si>
  <si>
    <t>Ватрушки с творогом</t>
  </si>
  <si>
    <t>тат нац.</t>
  </si>
  <si>
    <t>Фарш:Творог</t>
  </si>
  <si>
    <t>Вес фарша</t>
  </si>
  <si>
    <t>Всего за день</t>
  </si>
  <si>
    <t>7 день</t>
  </si>
  <si>
    <t>Яйцо шт.</t>
  </si>
  <si>
    <t>№318</t>
  </si>
  <si>
    <t>Свекла тушеная с яблоками</t>
  </si>
  <si>
    <t>Соус сметанный</t>
  </si>
  <si>
    <t>№798</t>
  </si>
  <si>
    <t>Масса тушеной свеклы</t>
  </si>
  <si>
    <t>№208</t>
  </si>
  <si>
    <t>Суп вермишелевый с картофелем</t>
  </si>
  <si>
    <t>Вермишель</t>
  </si>
  <si>
    <t>Мясо гов.</t>
  </si>
  <si>
    <t>№416</t>
  </si>
  <si>
    <t>Биточки мясные</t>
  </si>
  <si>
    <t>хлеб</t>
  </si>
  <si>
    <t>сухари</t>
  </si>
  <si>
    <t>масло растит</t>
  </si>
  <si>
    <t>молоко или вода</t>
  </si>
  <si>
    <t>№682</t>
  </si>
  <si>
    <t>Каша гречневая</t>
  </si>
  <si>
    <t>крупа гречневая</t>
  </si>
  <si>
    <t>Сосиски отварные</t>
  </si>
  <si>
    <t>Сосиски</t>
  </si>
  <si>
    <t>№442</t>
  </si>
  <si>
    <t>Макароны отварные</t>
  </si>
  <si>
    <t xml:space="preserve">Макароны </t>
  </si>
  <si>
    <t xml:space="preserve">   </t>
  </si>
  <si>
    <t>№1024</t>
  </si>
  <si>
    <t xml:space="preserve">Обед </t>
  </si>
  <si>
    <t>№92</t>
  </si>
  <si>
    <t>№235</t>
  </si>
  <si>
    <t>Суп лапша домашняя</t>
  </si>
  <si>
    <t>№418</t>
  </si>
  <si>
    <t>Молоко или вода</t>
  </si>
  <si>
    <t>Татарская нац. кухня</t>
  </si>
  <si>
    <t>Эчпочмак</t>
  </si>
  <si>
    <t>Масса теста</t>
  </si>
  <si>
    <t>Жир для смазки</t>
  </si>
  <si>
    <t>Масса готового изделия</t>
  </si>
  <si>
    <t>Специи</t>
  </si>
  <si>
    <t>№1008</t>
  </si>
  <si>
    <t>200/7</t>
  </si>
  <si>
    <t>колбаса</t>
  </si>
  <si>
    <t>80/10/30</t>
  </si>
  <si>
    <t>Груша</t>
  </si>
  <si>
    <t>№59</t>
  </si>
  <si>
    <t>Салат из свежих помидоров</t>
  </si>
  <si>
    <t>Помидоры</t>
  </si>
  <si>
    <t>Огурцы</t>
  </si>
  <si>
    <t>№221</t>
  </si>
  <si>
    <t>Суп  гороховый с картофелем</t>
  </si>
  <si>
    <t>Горох</t>
  </si>
  <si>
    <t xml:space="preserve">Бульон </t>
  </si>
  <si>
    <t>№63</t>
  </si>
  <si>
    <t>--</t>
  </si>
  <si>
    <t>Сухофрукты куряга</t>
  </si>
  <si>
    <t>Ватрушки с повидлом</t>
  </si>
  <si>
    <t>Повидло</t>
  </si>
  <si>
    <t>№492</t>
  </si>
  <si>
    <t>Сырники с творогом</t>
  </si>
  <si>
    <t>Творог</t>
  </si>
  <si>
    <t>1/8шт</t>
  </si>
  <si>
    <t xml:space="preserve">Сахар </t>
  </si>
  <si>
    <t>Чай с сахаром с молоком</t>
  </si>
  <si>
    <t>заварка</t>
  </si>
  <si>
    <t>Каша молочная рисовая</t>
  </si>
  <si>
    <t>№73</t>
  </si>
  <si>
    <t>Салат картофельный с огурцами</t>
  </si>
  <si>
    <t>№517</t>
  </si>
  <si>
    <t xml:space="preserve">Рыба тушеная </t>
  </si>
  <si>
    <t>Рыба</t>
  </si>
  <si>
    <t>50/75</t>
  </si>
  <si>
    <t xml:space="preserve">           12 день</t>
  </si>
  <si>
    <t>16 день</t>
  </si>
  <si>
    <t>17 день</t>
  </si>
  <si>
    <t xml:space="preserve">    18день</t>
  </si>
  <si>
    <t>2день</t>
  </si>
  <si>
    <t>4 день</t>
  </si>
  <si>
    <t>9 день</t>
  </si>
  <si>
    <t>13 день</t>
  </si>
  <si>
    <t>14 день</t>
  </si>
  <si>
    <t>Ряженка</t>
  </si>
  <si>
    <t>УТВЕРЖДЕНО                                                                                                                                                                                                         Начальник МКУ "Отдела образования"  Мамадышского муниципального района __________________И.Н.Габдрахманов.</t>
  </si>
  <si>
    <t>Итого за завтрак</t>
  </si>
  <si>
    <t>итого за день</t>
  </si>
  <si>
    <t>сухофрукты</t>
  </si>
  <si>
    <t>2 день</t>
  </si>
  <si>
    <t>3 день</t>
  </si>
  <si>
    <t>Дучмак с картофелем</t>
  </si>
  <si>
    <t>Масло для смазлист</t>
  </si>
  <si>
    <t>.</t>
  </si>
  <si>
    <t xml:space="preserve">   4  день</t>
  </si>
  <si>
    <t xml:space="preserve"> 5 день</t>
  </si>
  <si>
    <t>Кыстыбый с картофелем</t>
  </si>
  <si>
    <t>Сметана</t>
  </si>
  <si>
    <t>Масло для см. листов</t>
  </si>
  <si>
    <t xml:space="preserve">салат из свежей  капусты </t>
  </si>
  <si>
    <t>капуста</t>
  </si>
  <si>
    <t>лук</t>
  </si>
  <si>
    <t>морковь</t>
  </si>
  <si>
    <t xml:space="preserve">масло растительное </t>
  </si>
  <si>
    <t>8 день</t>
  </si>
  <si>
    <t>Пирожки из свежей капусты</t>
  </si>
  <si>
    <t>Фарш: капуста</t>
  </si>
  <si>
    <t>Лук</t>
  </si>
  <si>
    <t>10 день</t>
  </si>
  <si>
    <t>Каша молочная геркулесовая</t>
  </si>
  <si>
    <t>Геркулес</t>
  </si>
  <si>
    <t>Хлеб с маслом с сосиской</t>
  </si>
  <si>
    <t xml:space="preserve">    11 день</t>
  </si>
  <si>
    <t>15 день</t>
  </si>
  <si>
    <t>пшено</t>
  </si>
  <si>
    <t>19 день</t>
  </si>
  <si>
    <t>20 день</t>
  </si>
  <si>
    <t xml:space="preserve"> 21 день</t>
  </si>
  <si>
    <t>Пирожки со свежими яблоками</t>
  </si>
  <si>
    <t xml:space="preserve">Молоко </t>
  </si>
  <si>
    <t>Сухофрукты</t>
  </si>
  <si>
    <t xml:space="preserve">Сухофрукты </t>
  </si>
  <si>
    <t>Сосиска в тесте</t>
  </si>
  <si>
    <t>оладьи</t>
  </si>
  <si>
    <t>мука</t>
  </si>
  <si>
    <t>молоко</t>
  </si>
  <si>
    <t>соль</t>
  </si>
  <si>
    <t xml:space="preserve"> Меню для летнего трудового отдыха дневного пребывания по Мамадышскому муниципальному району на 2021 год.</t>
  </si>
  <si>
    <t>СОГЛАСОВАНО                                                                                                                                                                                                    Заместитель начальникаТерриториального Отдела Управления Роспотребнадзора по РТ(Татарстан) в Сабинском, Мамадышском, Кукморском и Тюлячинском районах                                                                                                                                                                                                  ______________М.Х.Маснавиева.</t>
  </si>
  <si>
    <t>Масса порций</t>
  </si>
  <si>
    <t>масса порций</t>
  </si>
  <si>
    <t>с7до11 лет</t>
  </si>
  <si>
    <t>с 11 и старше</t>
  </si>
  <si>
    <t>с7 до 11 лет</t>
  </si>
  <si>
    <t>100-150</t>
  </si>
  <si>
    <t>150-180</t>
  </si>
  <si>
    <t>40-60</t>
  </si>
  <si>
    <t>60-80</t>
  </si>
  <si>
    <t>60-100</t>
  </si>
  <si>
    <t>130/10</t>
  </si>
  <si>
    <t>110/10</t>
  </si>
  <si>
    <t>80-100</t>
  </si>
  <si>
    <t>100-120</t>
  </si>
  <si>
    <t>180-200</t>
  </si>
  <si>
    <t>200-220</t>
  </si>
  <si>
    <t>120-150</t>
  </si>
  <si>
    <t>150-170</t>
  </si>
  <si>
    <t>70\10\10</t>
  </si>
  <si>
    <t>90\10\10</t>
  </si>
  <si>
    <t>250\25</t>
  </si>
  <si>
    <t>180\10</t>
  </si>
  <si>
    <t>220\10</t>
  </si>
  <si>
    <t>75\50</t>
  </si>
  <si>
    <t>130-150</t>
  </si>
  <si>
    <t>90\3</t>
  </si>
  <si>
    <t>110\3</t>
  </si>
  <si>
    <t>150\60</t>
  </si>
  <si>
    <t>120\5</t>
  </si>
  <si>
    <t>180\5</t>
  </si>
  <si>
    <t>80-90</t>
  </si>
  <si>
    <t>70-80</t>
  </si>
  <si>
    <t>50\50</t>
  </si>
  <si>
    <t>120/5</t>
  </si>
  <si>
    <t>180/5</t>
  </si>
  <si>
    <t>100/10</t>
  </si>
  <si>
    <t>140/10</t>
  </si>
  <si>
    <t>140/5</t>
  </si>
  <si>
    <t>160/5</t>
  </si>
  <si>
    <t>70/10/30</t>
  </si>
  <si>
    <t>90/10/30</t>
  </si>
  <si>
    <t>40/60</t>
  </si>
  <si>
    <t>40/80</t>
  </si>
  <si>
    <t>180/10</t>
  </si>
  <si>
    <t>220/10</t>
  </si>
  <si>
    <t>40-80</t>
  </si>
  <si>
    <t>130/5</t>
  </si>
  <si>
    <t>150\5</t>
  </si>
  <si>
    <t>130\5</t>
  </si>
  <si>
    <t>130/4</t>
  </si>
  <si>
    <t>170/4</t>
  </si>
  <si>
    <t>250/5</t>
  </si>
  <si>
    <t>130/60</t>
  </si>
  <si>
    <t>180/60</t>
  </si>
  <si>
    <t>100\10</t>
  </si>
  <si>
    <t>140\10</t>
  </si>
  <si>
    <t>80\3</t>
  </si>
  <si>
    <t>120/3</t>
  </si>
  <si>
    <t>220\5</t>
  </si>
  <si>
    <t>Рыба горбуша фил</t>
  </si>
  <si>
    <t>Чай с сахаром</t>
  </si>
  <si>
    <t>36.67</t>
  </si>
  <si>
    <t>Компот с сухофруктов</t>
  </si>
  <si>
    <t>Рыба горбуша</t>
  </si>
  <si>
    <t>каша пненничная вязкая</t>
  </si>
  <si>
    <t>пшеничная</t>
  </si>
  <si>
    <t>Сок</t>
  </si>
  <si>
    <t>Рыба (Горбуша)</t>
  </si>
  <si>
    <t xml:space="preserve">Лапша домашняя №1040 </t>
  </si>
  <si>
    <t>каша пшенная вязкая</t>
  </si>
  <si>
    <t xml:space="preserve">Хлеб с маслом </t>
  </si>
  <si>
    <t>Печенье</t>
  </si>
  <si>
    <t>Булочка Школьная</t>
  </si>
  <si>
    <t>Каша  Рисовая</t>
  </si>
  <si>
    <t>Каша  перловая</t>
  </si>
  <si>
    <t>Крупа перловая</t>
  </si>
  <si>
    <t>Каша  Гороховая</t>
  </si>
  <si>
    <t>Крупа гороховая</t>
  </si>
  <si>
    <t>Куры тушеные с овощами</t>
  </si>
  <si>
    <t>Куры охлажденные</t>
  </si>
  <si>
    <t>Куры тушеные с оващами</t>
  </si>
  <si>
    <t>Томат паста</t>
  </si>
  <si>
    <t xml:space="preserve">Яйцо </t>
  </si>
  <si>
    <t>Яйцо, шт</t>
  </si>
  <si>
    <t>Яйцо на смазку, шт</t>
  </si>
  <si>
    <t>Яйца курийные, шт</t>
  </si>
  <si>
    <t>Концентрат  кисель</t>
  </si>
  <si>
    <t>томатный</t>
  </si>
  <si>
    <t>Томмат паста</t>
  </si>
  <si>
    <t>Концентрат кисель</t>
  </si>
  <si>
    <t>Апельсин</t>
  </si>
  <si>
    <t>Йогурт</t>
  </si>
  <si>
    <t>Чай с сахаром с конфетами</t>
  </si>
  <si>
    <t>Кофейный напиток  с  молоком с конфетами</t>
  </si>
  <si>
    <t>Иогурт</t>
  </si>
  <si>
    <t>Йогрут</t>
  </si>
  <si>
    <t>Пряник</t>
  </si>
  <si>
    <t>Меню пришкольного лагеря МБОУ "СОШ №3 г. Мамадыш" Мамадышского муниципального района Республики Татарстан (лето 2024год.)</t>
  </si>
  <si>
    <t>Меню для летнего трудового отдыха дневного пребывания МБОУ "СОШ №3 г. Мамадыш" Мамадышского муниципального района Республики Татарстан (лето 2024год.)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</si>
</sst>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4">
    <xf numFmtId="0" fontId="0" fillId="0" borderId="0" xfId="0"/>
    <xf numFmtId="0" fontId="6" fillId="0" borderId="0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9" fillId="0" borderId="0" xfId="0" applyFont="1"/>
    <xf numFmtId="0" fontId="7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1" xfId="1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7" fillId="0" borderId="1" xfId="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8" fillId="0" borderId="6" xfId="0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left" vertical="top"/>
    </xf>
    <xf numFmtId="2" fontId="7" fillId="0" borderId="1" xfId="0" applyNumberFormat="1" applyFont="1" applyFill="1" applyBorder="1" applyAlignment="1">
      <alignment horizontal="left" vertical="top"/>
    </xf>
    <xf numFmtId="2" fontId="7" fillId="0" borderId="0" xfId="0" applyNumberFormat="1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 wrapText="1"/>
    </xf>
    <xf numFmtId="0" fontId="5" fillId="0" borderId="1" xfId="3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164" fontId="3" fillId="0" borderId="1" xfId="1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165" fontId="5" fillId="0" borderId="1" xfId="3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2" fontId="5" fillId="0" borderId="1" xfId="3" applyNumberFormat="1" applyFont="1" applyFill="1" applyBorder="1" applyAlignment="1">
      <alignment horizontal="left" vertical="top" wrapText="1"/>
    </xf>
    <xf numFmtId="0" fontId="12" fillId="0" borderId="1" xfId="3" applyFont="1" applyFill="1" applyBorder="1" applyAlignment="1">
      <alignment horizontal="left" vertical="top" wrapText="1"/>
    </xf>
    <xf numFmtId="164" fontId="12" fillId="0" borderId="1" xfId="1" applyFont="1" applyFill="1" applyBorder="1" applyAlignment="1">
      <alignment horizontal="left" vertical="top" wrapText="1"/>
    </xf>
    <xf numFmtId="164" fontId="5" fillId="0" borderId="1" xfId="1" applyFont="1" applyFill="1" applyBorder="1" applyAlignment="1">
      <alignment horizontal="left" vertical="top"/>
    </xf>
    <xf numFmtId="0" fontId="5" fillId="0" borderId="1" xfId="3" applyFont="1" applyFill="1" applyBorder="1" applyAlignment="1">
      <alignment horizontal="left" vertical="top"/>
    </xf>
    <xf numFmtId="2" fontId="3" fillId="0" borderId="1" xfId="3" applyNumberFormat="1" applyFont="1" applyFill="1" applyBorder="1" applyAlignment="1">
      <alignment horizontal="left" vertical="top"/>
    </xf>
    <xf numFmtId="1" fontId="5" fillId="0" borderId="1" xfId="3" applyNumberFormat="1" applyFont="1" applyFill="1" applyBorder="1" applyAlignment="1">
      <alignment horizontal="left" vertical="top" wrapText="1"/>
    </xf>
    <xf numFmtId="165" fontId="3" fillId="0" borderId="1" xfId="3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/>
    </xf>
    <xf numFmtId="2" fontId="12" fillId="0" borderId="1" xfId="3" applyNumberFormat="1" applyFont="1" applyFill="1" applyBorder="1" applyAlignment="1">
      <alignment horizontal="left" vertical="top" wrapText="1"/>
    </xf>
    <xf numFmtId="0" fontId="13" fillId="0" borderId="1" xfId="3" applyFont="1" applyFill="1" applyBorder="1" applyAlignment="1">
      <alignment horizontal="left" vertical="top" wrapText="1"/>
    </xf>
    <xf numFmtId="2" fontId="3" fillId="0" borderId="1" xfId="3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/>
    </xf>
    <xf numFmtId="0" fontId="3" fillId="0" borderId="2" xfId="3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9" fillId="0" borderId="0" xfId="0" applyFont="1" applyAlignment="1">
      <alignment horizontal="left"/>
    </xf>
    <xf numFmtId="164" fontId="9" fillId="0" borderId="1" xfId="1" applyFont="1" applyBorder="1" applyAlignment="1">
      <alignment horizontal="left" vertical="top"/>
    </xf>
    <xf numFmtId="164" fontId="8" fillId="0" borderId="4" xfId="1" applyFont="1" applyFill="1" applyBorder="1" applyAlignment="1">
      <alignment horizontal="left" vertical="top"/>
    </xf>
    <xf numFmtId="164" fontId="5" fillId="0" borderId="1" xfId="1" applyFont="1" applyFill="1" applyBorder="1" applyAlignment="1">
      <alignment horizontal="left" vertical="top" wrapText="1"/>
    </xf>
    <xf numFmtId="164" fontId="7" fillId="0" borderId="4" xfId="1" applyFont="1" applyFill="1" applyBorder="1" applyAlignment="1">
      <alignment horizontal="left" vertical="top"/>
    </xf>
    <xf numFmtId="164" fontId="11" fillId="0" borderId="1" xfId="1" applyFont="1" applyFill="1" applyBorder="1" applyAlignment="1">
      <alignment horizontal="left" vertical="top"/>
    </xf>
    <xf numFmtId="164" fontId="13" fillId="0" borderId="1" xfId="1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6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164" fontId="14" fillId="0" borderId="1" xfId="1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/>
    </xf>
    <xf numFmtId="164" fontId="16" fillId="0" borderId="1" xfId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164" fontId="15" fillId="0" borderId="1" xfId="1" applyFont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/>
    </xf>
    <xf numFmtId="165" fontId="16" fillId="0" borderId="0" xfId="0" applyNumberFormat="1" applyFont="1" applyFill="1" applyBorder="1" applyAlignment="1">
      <alignment horizontal="left" vertical="top"/>
    </xf>
    <xf numFmtId="164" fontId="14" fillId="0" borderId="4" xfId="1" applyFont="1" applyFill="1" applyBorder="1" applyAlignment="1">
      <alignment horizontal="left" vertical="top"/>
    </xf>
    <xf numFmtId="2" fontId="16" fillId="0" borderId="1" xfId="0" applyNumberFormat="1" applyFont="1" applyFill="1" applyBorder="1" applyAlignment="1">
      <alignment horizontal="left" vertical="top"/>
    </xf>
    <xf numFmtId="2" fontId="16" fillId="0" borderId="0" xfId="0" applyNumberFormat="1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0" fontId="14" fillId="0" borderId="12" xfId="0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 wrapText="1"/>
    </xf>
    <xf numFmtId="164" fontId="19" fillId="0" borderId="1" xfId="1" applyFont="1" applyFill="1" applyBorder="1" applyAlignment="1">
      <alignment horizontal="left" vertical="top" wrapText="1"/>
    </xf>
    <xf numFmtId="164" fontId="16" fillId="0" borderId="4" xfId="1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165" fontId="17" fillId="0" borderId="1" xfId="3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2" fontId="17" fillId="0" borderId="1" xfId="3" applyNumberFormat="1" applyFont="1" applyFill="1" applyBorder="1" applyAlignment="1">
      <alignment horizontal="left" vertical="top" wrapText="1"/>
    </xf>
    <xf numFmtId="164" fontId="23" fillId="0" borderId="1" xfId="1" applyFont="1" applyFill="1" applyBorder="1" applyAlignment="1">
      <alignment horizontal="left" vertical="top" wrapText="1"/>
    </xf>
    <xf numFmtId="164" fontId="17" fillId="0" borderId="1" xfId="1" applyFont="1" applyFill="1" applyBorder="1" applyAlignment="1">
      <alignment horizontal="left" vertical="top"/>
    </xf>
    <xf numFmtId="0" fontId="17" fillId="0" borderId="6" xfId="2" applyFont="1" applyFill="1" applyBorder="1" applyAlignment="1">
      <alignment horizontal="left" vertical="top" wrapText="1"/>
    </xf>
    <xf numFmtId="0" fontId="19" fillId="0" borderId="1" xfId="2" applyFont="1" applyFill="1" applyBorder="1" applyAlignment="1">
      <alignment horizontal="left" vertical="top" wrapText="1"/>
    </xf>
    <xf numFmtId="0" fontId="17" fillId="0" borderId="1" xfId="3" applyFont="1" applyFill="1" applyBorder="1" applyAlignment="1">
      <alignment horizontal="left" vertical="top"/>
    </xf>
    <xf numFmtId="2" fontId="19" fillId="0" borderId="1" xfId="3" applyNumberFormat="1" applyFont="1" applyFill="1" applyBorder="1" applyAlignment="1">
      <alignment horizontal="left" vertical="top"/>
    </xf>
    <xf numFmtId="1" fontId="17" fillId="0" borderId="1" xfId="3" applyNumberFormat="1" applyFont="1" applyFill="1" applyBorder="1" applyAlignment="1">
      <alignment horizontal="left" vertical="top" wrapText="1"/>
    </xf>
    <xf numFmtId="165" fontId="19" fillId="0" borderId="1" xfId="3" applyNumberFormat="1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/>
    </xf>
    <xf numFmtId="2" fontId="22" fillId="0" borderId="1" xfId="3" applyNumberFormat="1" applyFont="1" applyFill="1" applyBorder="1" applyAlignment="1">
      <alignment horizontal="left" vertical="top" wrapText="1"/>
    </xf>
    <xf numFmtId="0" fontId="23" fillId="0" borderId="1" xfId="3" applyFont="1" applyFill="1" applyBorder="1" applyAlignment="1">
      <alignment horizontal="left" vertical="top" wrapText="1"/>
    </xf>
    <xf numFmtId="2" fontId="19" fillId="0" borderId="1" xfId="3" applyNumberFormat="1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16" fontId="17" fillId="0" borderId="1" xfId="3" applyNumberFormat="1" applyFont="1" applyFill="1" applyBorder="1" applyAlignment="1">
      <alignment horizontal="left" vertical="top" wrapText="1"/>
    </xf>
    <xf numFmtId="0" fontId="22" fillId="0" borderId="1" xfId="3" applyFont="1" applyFill="1" applyBorder="1" applyAlignment="1">
      <alignment horizontal="left" vertical="top"/>
    </xf>
    <xf numFmtId="165" fontId="22" fillId="0" borderId="1" xfId="3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164" fontId="16" fillId="0" borderId="1" xfId="1" applyNumberFormat="1" applyFont="1" applyFill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left" vertical="top"/>
    </xf>
    <xf numFmtId="164" fontId="16" fillId="0" borderId="1" xfId="1" applyNumberFormat="1" applyFont="1" applyFill="1" applyBorder="1" applyAlignment="1">
      <alignment horizontal="left" vertical="top"/>
    </xf>
    <xf numFmtId="164" fontId="16" fillId="0" borderId="1" xfId="0" applyNumberFormat="1" applyFont="1" applyFill="1" applyBorder="1" applyAlignment="1">
      <alignment horizontal="left" vertical="top"/>
    </xf>
    <xf numFmtId="164" fontId="15" fillId="0" borderId="0" xfId="0" applyNumberFormat="1" applyFont="1" applyAlignment="1">
      <alignment horizontal="left"/>
    </xf>
    <xf numFmtId="2" fontId="12" fillId="0" borderId="1" xfId="3" applyNumberFormat="1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164" fontId="7" fillId="2" borderId="1" xfId="1" applyFont="1" applyFill="1" applyBorder="1" applyAlignment="1">
      <alignment horizontal="left" vertical="top"/>
    </xf>
    <xf numFmtId="164" fontId="10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/>
    </xf>
    <xf numFmtId="164" fontId="3" fillId="2" borderId="1" xfId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left" vertical="top" wrapText="1"/>
    </xf>
    <xf numFmtId="164" fontId="14" fillId="2" borderId="1" xfId="1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164" fontId="21" fillId="2" borderId="1" xfId="1" applyFont="1" applyFill="1" applyBorder="1" applyAlignment="1">
      <alignment horizontal="left" vertical="top"/>
    </xf>
    <xf numFmtId="0" fontId="17" fillId="2" borderId="1" xfId="3" applyFont="1" applyFill="1" applyBorder="1" applyAlignment="1">
      <alignment horizontal="left" vertical="top" wrapText="1"/>
    </xf>
    <xf numFmtId="165" fontId="17" fillId="2" borderId="1" xfId="3" applyNumberFormat="1" applyFont="1" applyFill="1" applyBorder="1" applyAlignment="1">
      <alignment horizontal="left" vertical="top" wrapText="1"/>
    </xf>
    <xf numFmtId="2" fontId="17" fillId="2" borderId="1" xfId="3" applyNumberFormat="1" applyFont="1" applyFill="1" applyBorder="1" applyAlignment="1">
      <alignment horizontal="left" vertical="top" wrapText="1"/>
    </xf>
    <xf numFmtId="0" fontId="22" fillId="2" borderId="1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5" fillId="0" borderId="1" xfId="3" applyFont="1" applyFill="1" applyBorder="1" applyAlignment="1"/>
    <xf numFmtId="0" fontId="5" fillId="0" borderId="1" xfId="3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3" fillId="0" borderId="7" xfId="3" applyFont="1" applyFill="1" applyBorder="1" applyAlignment="1">
      <alignment wrapText="1"/>
    </xf>
    <xf numFmtId="0" fontId="3" fillId="0" borderId="6" xfId="3" applyFont="1" applyFill="1" applyBorder="1" applyAlignment="1">
      <alignment wrapText="1"/>
    </xf>
    <xf numFmtId="0" fontId="3" fillId="0" borderId="1" xfId="3" applyFont="1" applyFill="1" applyBorder="1" applyAlignment="1"/>
    <xf numFmtId="2" fontId="5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horizontal="center"/>
    </xf>
    <xf numFmtId="2" fontId="3" fillId="0" borderId="1" xfId="3" applyNumberFormat="1" applyFont="1" applyFill="1" applyBorder="1" applyAlignment="1">
      <alignment horizontal="center"/>
    </xf>
    <xf numFmtId="0" fontId="3" fillId="0" borderId="1" xfId="3" applyFont="1" applyFill="1" applyBorder="1" applyAlignment="1">
      <alignment vertical="top" wrapText="1"/>
    </xf>
    <xf numFmtId="0" fontId="5" fillId="0" borderId="3" xfId="3" applyFont="1" applyFill="1" applyBorder="1" applyAlignment="1">
      <alignment wrapText="1"/>
    </xf>
    <xf numFmtId="0" fontId="16" fillId="0" borderId="5" xfId="0" applyFont="1" applyFill="1" applyBorder="1" applyAlignment="1">
      <alignment horizontal="left" vertical="top"/>
    </xf>
    <xf numFmtId="0" fontId="19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2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wrapText="1"/>
    </xf>
    <xf numFmtId="2" fontId="17" fillId="0" borderId="1" xfId="0" applyNumberFormat="1" applyFont="1" applyFill="1" applyBorder="1" applyAlignment="1">
      <alignment horizontal="left"/>
    </xf>
    <xf numFmtId="0" fontId="19" fillId="0" borderId="7" xfId="0" applyFont="1" applyFill="1" applyBorder="1" applyAlignment="1">
      <alignment vertical="top" wrapText="1"/>
    </xf>
    <xf numFmtId="0" fontId="3" fillId="0" borderId="1" xfId="0" applyFont="1" applyFill="1" applyBorder="1" applyAlignment="1"/>
    <xf numFmtId="0" fontId="15" fillId="0" borderId="0" xfId="0" applyFont="1" applyFill="1" applyAlignment="1">
      <alignment horizontal="left"/>
    </xf>
    <xf numFmtId="0" fontId="24" fillId="0" borderId="1" xfId="0" applyFont="1" applyFill="1" applyBorder="1" applyAlignment="1">
      <alignment horizontal="left" vertical="top"/>
    </xf>
    <xf numFmtId="0" fontId="24" fillId="0" borderId="1" xfId="0" applyFont="1" applyFill="1" applyBorder="1" applyAlignment="1">
      <alignment horizontal="left" vertical="top" wrapText="1"/>
    </xf>
    <xf numFmtId="164" fontId="24" fillId="0" borderId="1" xfId="1" applyFont="1" applyFill="1" applyBorder="1" applyAlignment="1">
      <alignment horizontal="left" vertical="top"/>
    </xf>
    <xf numFmtId="0" fontId="25" fillId="0" borderId="0" xfId="0" applyFont="1" applyAlignment="1">
      <alignment horizontal="left"/>
    </xf>
    <xf numFmtId="0" fontId="17" fillId="0" borderId="1" xfId="3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/>
    </xf>
    <xf numFmtId="0" fontId="17" fillId="0" borderId="1" xfId="3" applyFont="1" applyFill="1" applyBorder="1" applyAlignment="1">
      <alignment wrapText="1"/>
    </xf>
    <xf numFmtId="0" fontId="17" fillId="0" borderId="1" xfId="3" applyFont="1" applyFill="1" applyBorder="1" applyAlignment="1"/>
    <xf numFmtId="0" fontId="17" fillId="0" borderId="1" xfId="3" applyFont="1" applyFill="1" applyBorder="1" applyAlignment="1">
      <alignment horizontal="center"/>
    </xf>
    <xf numFmtId="0" fontId="19" fillId="0" borderId="1" xfId="3" applyFont="1" applyFill="1" applyBorder="1" applyAlignment="1">
      <alignment wrapText="1"/>
    </xf>
    <xf numFmtId="0" fontId="19" fillId="0" borderId="1" xfId="3" applyFont="1" applyFill="1" applyBorder="1" applyAlignment="1">
      <alignment vertical="top" wrapText="1"/>
    </xf>
    <xf numFmtId="0" fontId="19" fillId="0" borderId="1" xfId="3" applyFont="1" applyFill="1" applyBorder="1" applyAlignment="1"/>
    <xf numFmtId="2" fontId="17" fillId="0" borderId="1" xfId="3" applyNumberFormat="1" applyFont="1" applyFill="1" applyBorder="1" applyAlignment="1">
      <alignment horizontal="center"/>
    </xf>
    <xf numFmtId="0" fontId="19" fillId="0" borderId="1" xfId="3" applyFont="1" applyFill="1" applyBorder="1" applyAlignment="1">
      <alignment horizontal="center"/>
    </xf>
    <xf numFmtId="2" fontId="19" fillId="0" borderId="1" xfId="3" applyNumberFormat="1" applyFont="1" applyFill="1" applyBorder="1" applyAlignment="1">
      <alignment horizontal="center"/>
    </xf>
    <xf numFmtId="164" fontId="14" fillId="0" borderId="1" xfId="1" applyNumberFormat="1" applyFont="1" applyFill="1" applyBorder="1" applyAlignment="1">
      <alignment horizontal="left"/>
    </xf>
    <xf numFmtId="164" fontId="16" fillId="0" borderId="1" xfId="1" applyNumberFormat="1" applyFont="1" applyFill="1" applyBorder="1" applyAlignment="1">
      <alignment horizontal="left"/>
    </xf>
    <xf numFmtId="0" fontId="17" fillId="0" borderId="3" xfId="0" applyFont="1" applyFill="1" applyBorder="1" applyAlignment="1">
      <alignment wrapText="1"/>
    </xf>
    <xf numFmtId="165" fontId="19" fillId="0" borderId="1" xfId="3" applyNumberFormat="1" applyFont="1" applyFill="1" applyBorder="1" applyAlignment="1">
      <alignment horizontal="center" vertical="top" wrapText="1"/>
    </xf>
    <xf numFmtId="0" fontId="19" fillId="0" borderId="1" xfId="0" applyFont="1" applyFill="1" applyBorder="1" applyAlignment="1"/>
    <xf numFmtId="0" fontId="18" fillId="0" borderId="0" xfId="0" applyFont="1" applyAlignment="1">
      <alignment horizontal="left"/>
    </xf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wrapText="1"/>
    </xf>
    <xf numFmtId="164" fontId="16" fillId="0" borderId="1" xfId="1" applyNumberFormat="1" applyFont="1" applyFill="1" applyBorder="1" applyAlignment="1"/>
    <xf numFmtId="0" fontId="18" fillId="0" borderId="0" xfId="0" applyFont="1" applyAlignment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8" fillId="0" borderId="6" xfId="0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13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4" fillId="0" borderId="10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164" fontId="7" fillId="0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17" fillId="0" borderId="7" xfId="2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9" fillId="0" borderId="2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9" fillId="0" borderId="2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5" fillId="0" borderId="6" xfId="0" applyFont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5" fillId="0" borderId="0" xfId="0" applyFont="1" applyAlignment="1">
      <alignment horizontal="left"/>
    </xf>
    <xf numFmtId="0" fontId="14" fillId="0" borderId="2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7" fillId="0" borderId="2" xfId="3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6" fillId="0" borderId="5" xfId="0" applyFont="1" applyFill="1" applyBorder="1" applyAlignment="1">
      <alignment wrapText="1"/>
    </xf>
    <xf numFmtId="0" fontId="15" fillId="0" borderId="0" xfId="0" applyFont="1" applyAlignment="1">
      <alignment horizontal="left"/>
    </xf>
    <xf numFmtId="0" fontId="14" fillId="0" borderId="1" xfId="0" applyFont="1" applyFill="1" applyBorder="1" applyAlignment="1">
      <alignment horizontal="left" vertical="top"/>
    </xf>
    <xf numFmtId="0" fontId="19" fillId="0" borderId="4" xfId="3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left" vertical="top" wrapText="1"/>
    </xf>
    <xf numFmtId="2" fontId="16" fillId="3" borderId="1" xfId="0" applyNumberFormat="1" applyFont="1" applyFill="1" applyBorder="1" applyAlignment="1">
      <alignment horizontal="left" vertical="top"/>
    </xf>
    <xf numFmtId="164" fontId="16" fillId="3" borderId="1" xfId="1" applyNumberFormat="1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/>
    </xf>
    <xf numFmtId="164" fontId="21" fillId="3" borderId="1" xfId="1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/>
    </xf>
    <xf numFmtId="0" fontId="19" fillId="3" borderId="1" xfId="3" applyFont="1" applyFill="1" applyBorder="1" applyAlignment="1">
      <alignment horizontal="left" vertical="top" wrapText="1"/>
    </xf>
    <xf numFmtId="164" fontId="16" fillId="3" borderId="1" xfId="1" applyNumberFormat="1" applyFont="1" applyFill="1" applyBorder="1" applyAlignment="1">
      <alignment horizontal="left"/>
    </xf>
    <xf numFmtId="0" fontId="16" fillId="3" borderId="1" xfId="0" applyFont="1" applyFill="1" applyBorder="1" applyAlignment="1">
      <alignment horizontal="left" vertical="top" wrapText="1"/>
    </xf>
    <xf numFmtId="164" fontId="14" fillId="3" borderId="1" xfId="1" applyFont="1" applyFill="1" applyBorder="1" applyAlignment="1">
      <alignment horizontal="left" vertical="top"/>
    </xf>
    <xf numFmtId="0" fontId="16" fillId="4" borderId="2" xfId="0" applyFont="1" applyFill="1" applyBorder="1" applyAlignment="1">
      <alignment horizontal="left" vertical="top"/>
    </xf>
    <xf numFmtId="0" fontId="16" fillId="4" borderId="5" xfId="0" applyFont="1" applyFill="1" applyBorder="1" applyAlignment="1">
      <alignment horizontal="left" vertical="top"/>
    </xf>
    <xf numFmtId="0" fontId="16" fillId="3" borderId="5" xfId="0" applyFont="1" applyFill="1" applyBorder="1" applyAlignment="1">
      <alignment horizontal="left" vertical="top" wrapText="1"/>
    </xf>
    <xf numFmtId="0" fontId="19" fillId="3" borderId="5" xfId="3" applyFont="1" applyFill="1" applyBorder="1" applyAlignment="1">
      <alignment horizontal="left" vertical="top"/>
    </xf>
    <xf numFmtId="0" fontId="19" fillId="3" borderId="1" xfId="3" applyFont="1" applyFill="1" applyBorder="1" applyAlignment="1">
      <alignment horizontal="left" vertical="top"/>
    </xf>
    <xf numFmtId="2" fontId="19" fillId="3" borderId="1" xfId="3" applyNumberFormat="1" applyFont="1" applyFill="1" applyBorder="1" applyAlignment="1">
      <alignment horizontal="left" vertical="top"/>
    </xf>
    <xf numFmtId="0" fontId="17" fillId="3" borderId="1" xfId="3" applyFont="1" applyFill="1" applyBorder="1" applyAlignment="1">
      <alignment horizontal="left" vertical="top" wrapText="1"/>
    </xf>
    <xf numFmtId="0" fontId="19" fillId="3" borderId="2" xfId="3" applyFont="1" applyFill="1" applyBorder="1" applyAlignment="1">
      <alignment horizontal="left" vertical="top"/>
    </xf>
    <xf numFmtId="165" fontId="19" fillId="3" borderId="1" xfId="3" applyNumberFormat="1" applyFont="1" applyFill="1" applyBorder="1" applyAlignment="1">
      <alignment horizontal="left" vertical="top" wrapText="1"/>
    </xf>
    <xf numFmtId="165" fontId="19" fillId="3" borderId="1" xfId="3" applyNumberFormat="1" applyFont="1" applyFill="1" applyBorder="1" applyAlignment="1">
      <alignment horizontal="center" vertical="top" wrapText="1"/>
    </xf>
    <xf numFmtId="2" fontId="19" fillId="3" borderId="1" xfId="3" applyNumberFormat="1" applyFont="1" applyFill="1" applyBorder="1" applyAlignment="1">
      <alignment horizontal="left" vertical="top" wrapText="1"/>
    </xf>
    <xf numFmtId="164" fontId="14" fillId="3" borderId="4" xfId="1" applyFont="1" applyFill="1" applyBorder="1" applyAlignment="1">
      <alignment horizontal="left" vertical="top"/>
    </xf>
    <xf numFmtId="164" fontId="14" fillId="3" borderId="1" xfId="1" applyNumberFormat="1" applyFont="1" applyFill="1" applyBorder="1" applyAlignment="1">
      <alignment horizontal="left" vertical="top"/>
    </xf>
    <xf numFmtId="2" fontId="19" fillId="0" borderId="1" xfId="3" applyNumberFormat="1" applyFont="1" applyFill="1" applyBorder="1" applyAlignment="1">
      <alignment horizontal="right" vertical="top" wrapText="1"/>
    </xf>
    <xf numFmtId="0" fontId="17" fillId="3" borderId="1" xfId="3" applyFont="1" applyFill="1" applyBorder="1" applyAlignment="1">
      <alignment horizontal="left" vertical="top"/>
    </xf>
    <xf numFmtId="165" fontId="22" fillId="3" borderId="1" xfId="3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5" fillId="0" borderId="0" xfId="0" applyFont="1" applyAlignment="1">
      <alignment horizontal="left"/>
    </xf>
    <xf numFmtId="0" fontId="17" fillId="0" borderId="3" xfId="3" applyFont="1" applyFill="1" applyBorder="1" applyAlignment="1">
      <alignment wrapText="1"/>
    </xf>
    <xf numFmtId="0" fontId="17" fillId="0" borderId="7" xfId="3" applyFont="1" applyFill="1" applyBorder="1" applyAlignment="1">
      <alignment wrapText="1"/>
    </xf>
    <xf numFmtId="0" fontId="17" fillId="0" borderId="6" xfId="3" applyFont="1" applyFill="1" applyBorder="1" applyAlignment="1">
      <alignment wrapText="1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top"/>
    </xf>
    <xf numFmtId="0" fontId="16" fillId="3" borderId="2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/>
    </xf>
    <xf numFmtId="0" fontId="16" fillId="4" borderId="2" xfId="0" applyFont="1" applyFill="1" applyBorder="1" applyAlignment="1">
      <alignment horizontal="left" vertical="top"/>
    </xf>
    <xf numFmtId="0" fontId="19" fillId="0" borderId="4" xfId="3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left" vertical="top" wrapText="1"/>
    </xf>
    <xf numFmtId="0" fontId="19" fillId="3" borderId="2" xfId="3" applyFont="1" applyFill="1" applyBorder="1" applyAlignment="1">
      <alignment horizontal="left" vertical="top"/>
    </xf>
    <xf numFmtId="0" fontId="19" fillId="3" borderId="5" xfId="3" applyFont="1" applyFill="1" applyBorder="1" applyAlignment="1">
      <alignment horizontal="left" vertical="top"/>
    </xf>
    <xf numFmtId="0" fontId="15" fillId="0" borderId="0" xfId="0" applyFont="1" applyAlignment="1">
      <alignment horizontal="left"/>
    </xf>
    <xf numFmtId="0" fontId="14" fillId="0" borderId="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/>
    </xf>
    <xf numFmtId="0" fontId="19" fillId="0" borderId="5" xfId="3" applyFont="1" applyFill="1" applyBorder="1" applyAlignment="1">
      <alignment horizontal="left" vertical="top"/>
    </xf>
    <xf numFmtId="0" fontId="17" fillId="0" borderId="2" xfId="3" applyFont="1" applyFill="1" applyBorder="1" applyAlignment="1">
      <alignment horizontal="left" vertical="top" wrapText="1"/>
    </xf>
    <xf numFmtId="0" fontId="17" fillId="0" borderId="13" xfId="3" applyFont="1" applyFill="1" applyBorder="1" applyAlignment="1">
      <alignment horizontal="left" vertical="top" wrapText="1"/>
    </xf>
    <xf numFmtId="0" fontId="17" fillId="0" borderId="10" xfId="3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horizontal="left" vertical="top" wrapText="1"/>
    </xf>
    <xf numFmtId="0" fontId="17" fillId="0" borderId="6" xfId="3" applyFont="1" applyFill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7" fillId="0" borderId="1" xfId="2" applyFont="1" applyFill="1" applyBorder="1" applyAlignment="1">
      <alignment horizontal="left" vertical="top" wrapText="1"/>
    </xf>
    <xf numFmtId="0" fontId="17" fillId="0" borderId="3" xfId="2" applyFont="1" applyFill="1" applyBorder="1" applyAlignment="1">
      <alignment horizontal="left" vertical="top" wrapText="1"/>
    </xf>
    <xf numFmtId="0" fontId="17" fillId="0" borderId="7" xfId="2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7" fillId="0" borderId="7" xfId="3" applyFont="1" applyFill="1" applyBorder="1" applyAlignment="1">
      <alignment horizontal="left" vertical="top" wrapText="1"/>
    </xf>
    <xf numFmtId="0" fontId="19" fillId="0" borderId="1" xfId="3" applyFont="1" applyFill="1" applyBorder="1" applyAlignment="1">
      <alignment horizontal="left" vertical="top" wrapText="1"/>
    </xf>
    <xf numFmtId="0" fontId="19" fillId="0" borderId="2" xfId="3" applyFont="1" applyFill="1" applyBorder="1" applyAlignment="1">
      <alignment horizontal="left" vertical="top" wrapText="1"/>
    </xf>
    <xf numFmtId="0" fontId="19" fillId="0" borderId="5" xfId="3" applyFont="1" applyFill="1" applyBorder="1" applyAlignment="1">
      <alignment horizontal="left" vertical="top" wrapText="1"/>
    </xf>
    <xf numFmtId="0" fontId="19" fillId="0" borderId="4" xfId="3" applyFont="1" applyFill="1" applyBorder="1" applyAlignment="1">
      <alignment horizontal="left" vertical="top" wrapText="1"/>
    </xf>
    <xf numFmtId="0" fontId="17" fillId="0" borderId="8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vertical="top" wrapText="1"/>
    </xf>
    <xf numFmtId="0" fontId="5" fillId="0" borderId="6" xfId="3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5" fillId="0" borderId="2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center" vertical="top" wrapText="1"/>
    </xf>
    <xf numFmtId="0" fontId="5" fillId="0" borderId="6" xfId="3" applyFont="1" applyFill="1" applyBorder="1" applyAlignment="1">
      <alignment horizontal="center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5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/>
    </xf>
    <xf numFmtId="0" fontId="3" fillId="0" borderId="5" xfId="3" applyFont="1" applyFill="1" applyBorder="1" applyAlignment="1">
      <alignment horizontal="left" vertical="top"/>
    </xf>
    <xf numFmtId="0" fontId="5" fillId="0" borderId="13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left" vertical="top" wrapText="1"/>
    </xf>
    <xf numFmtId="0" fontId="5" fillId="0" borderId="6" xfId="3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13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0" fontId="17" fillId="0" borderId="3" xfId="3" applyFont="1" applyFill="1" applyBorder="1" applyAlignment="1">
      <alignment vertical="top" wrapText="1"/>
    </xf>
    <xf numFmtId="0" fontId="17" fillId="0" borderId="6" xfId="3" applyFont="1" applyFill="1" applyBorder="1" applyAlignment="1">
      <alignment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6" xfId="0" applyFont="1" applyFill="1" applyBorder="1" applyAlignment="1">
      <alignment vertical="top" wrapText="1"/>
    </xf>
    <xf numFmtId="0" fontId="14" fillId="0" borderId="8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left" vertical="top" wrapText="1"/>
    </xf>
    <xf numFmtId="0" fontId="3" fillId="0" borderId="4" xfId="3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center" vertical="top"/>
    </xf>
    <xf numFmtId="0" fontId="17" fillId="0" borderId="4" xfId="0" applyFont="1" applyFill="1" applyBorder="1" applyAlignment="1">
      <alignment horizontal="center" vertical="top"/>
    </xf>
    <xf numFmtId="0" fontId="16" fillId="3" borderId="2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horizontal="left" vertical="top" wrapText="1"/>
    </xf>
    <xf numFmtId="0" fontId="16" fillId="4" borderId="2" xfId="0" applyFont="1" applyFill="1" applyBorder="1" applyAlignment="1">
      <alignment horizontal="left" vertical="top" wrapText="1"/>
    </xf>
    <xf numFmtId="0" fontId="16" fillId="4" borderId="5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/>
    </xf>
    <xf numFmtId="0" fontId="16" fillId="4" borderId="2" xfId="0" applyFont="1" applyFill="1" applyBorder="1" applyAlignment="1">
      <alignment horizontal="left" vertical="top"/>
    </xf>
    <xf numFmtId="0" fontId="16" fillId="4" borderId="4" xfId="0" applyFont="1" applyFill="1" applyBorder="1" applyAlignment="1">
      <alignment horizontal="left" vertical="top"/>
    </xf>
    <xf numFmtId="0" fontId="19" fillId="0" borderId="2" xfId="3" applyFont="1" applyFill="1" applyBorder="1" applyAlignment="1">
      <alignment horizontal="center" vertical="top" wrapText="1"/>
    </xf>
    <xf numFmtId="0" fontId="19" fillId="0" borderId="4" xfId="3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top" wrapText="1"/>
    </xf>
    <xf numFmtId="0" fontId="19" fillId="4" borderId="2" xfId="3" applyFont="1" applyFill="1" applyBorder="1" applyAlignment="1">
      <alignment horizontal="left" vertical="top"/>
    </xf>
    <xf numFmtId="0" fontId="19" fillId="4" borderId="5" xfId="3" applyFont="1" applyFill="1" applyBorder="1" applyAlignment="1">
      <alignment horizontal="left" vertical="top"/>
    </xf>
    <xf numFmtId="0" fontId="16" fillId="3" borderId="5" xfId="0" applyFont="1" applyFill="1" applyBorder="1" applyAlignment="1">
      <alignment horizontal="left" vertical="top" wrapText="1"/>
    </xf>
    <xf numFmtId="0" fontId="19" fillId="3" borderId="2" xfId="3" applyFont="1" applyFill="1" applyBorder="1" applyAlignment="1">
      <alignment horizontal="left" vertical="top"/>
    </xf>
    <xf numFmtId="0" fontId="19" fillId="3" borderId="5" xfId="3" applyFont="1" applyFill="1" applyBorder="1" applyAlignment="1">
      <alignment horizontal="left" vertical="top"/>
    </xf>
    <xf numFmtId="0" fontId="19" fillId="4" borderId="2" xfId="3" applyFont="1" applyFill="1" applyBorder="1" applyAlignment="1">
      <alignment horizontal="left" vertical="top" wrapText="1"/>
    </xf>
    <xf numFmtId="0" fontId="19" fillId="4" borderId="5" xfId="3" applyFont="1" applyFill="1" applyBorder="1" applyAlignment="1">
      <alignment horizontal="left" vertical="top" wrapText="1"/>
    </xf>
    <xf numFmtId="0" fontId="16" fillId="4" borderId="4" xfId="0" applyFont="1" applyFill="1" applyBorder="1" applyAlignment="1">
      <alignment horizontal="left" vertical="top" wrapText="1"/>
    </xf>
    <xf numFmtId="0" fontId="19" fillId="4" borderId="4" xfId="3" applyFont="1" applyFill="1" applyBorder="1" applyAlignment="1">
      <alignment horizontal="left" vertical="top" wrapText="1"/>
    </xf>
    <xf numFmtId="0" fontId="0" fillId="0" borderId="10" xfId="0" applyBorder="1"/>
    <xf numFmtId="0" fontId="17" fillId="0" borderId="7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5" fillId="0" borderId="3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</cellXfs>
  <cellStyles count="10">
    <cellStyle name="Обычный" xfId="0" builtinId="0"/>
    <cellStyle name="Обычный 2" xfId="2"/>
    <cellStyle name="Обычный 3" xfId="3"/>
    <cellStyle name="Обычный 4" xfId="5"/>
    <cellStyle name="Обычный 5" xfId="6"/>
    <cellStyle name="Обычный 6" xfId="7"/>
    <cellStyle name="Обычный 7" xfId="8"/>
    <cellStyle name="Обычный 8" xfId="9"/>
    <cellStyle name="Финансовый" xfId="1" builtinId="3"/>
    <cellStyle name="Финансов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21"/>
  <sheetViews>
    <sheetView topLeftCell="A1402" workbookViewId="0">
      <selection activeCell="S3" sqref="S3"/>
    </sheetView>
  </sheetViews>
  <sheetFormatPr defaultColWidth="9.109375" defaultRowHeight="12" x14ac:dyDescent="0.25"/>
  <cols>
    <col min="1" max="1" width="5" style="5" customWidth="1"/>
    <col min="2" max="2" width="11.33203125" style="5" customWidth="1"/>
    <col min="3" max="3" width="4.88671875" style="5" customWidth="1"/>
    <col min="4" max="4" width="5" style="5" customWidth="1"/>
    <col min="5" max="5" width="11.44140625" style="5" customWidth="1"/>
    <col min="6" max="6" width="5.5546875" style="5" customWidth="1"/>
    <col min="7" max="7" width="4.6640625" style="5" customWidth="1"/>
    <col min="8" max="8" width="4.88671875" style="55" customWidth="1"/>
    <col min="9" max="9" width="6.5546875" style="5" customWidth="1"/>
    <col min="10" max="10" width="5.6640625" style="5" customWidth="1"/>
    <col min="11" max="11" width="5.88671875" style="5" customWidth="1"/>
    <col min="12" max="12" width="6.44140625" style="5" customWidth="1"/>
    <col min="13" max="13" width="10" style="61" customWidth="1"/>
    <col min="14" max="14" width="11.109375" style="61" customWidth="1"/>
    <col min="15" max="15" width="3.44140625" style="5" customWidth="1"/>
    <col min="16" max="16384" width="9.109375" style="5"/>
  </cols>
  <sheetData>
    <row r="1" spans="1:17" ht="91.5" customHeight="1" x14ac:dyDescent="0.25">
      <c r="A1" s="609" t="s">
        <v>370</v>
      </c>
      <c r="B1" s="609"/>
      <c r="C1" s="609"/>
      <c r="D1" s="609"/>
      <c r="E1" s="609"/>
      <c r="F1" s="609"/>
      <c r="G1" s="1"/>
      <c r="H1" s="1"/>
      <c r="I1" s="56"/>
      <c r="J1" s="609" t="s">
        <v>327</v>
      </c>
      <c r="K1" s="609"/>
      <c r="L1" s="609"/>
      <c r="M1" s="609"/>
      <c r="N1" s="609"/>
      <c r="O1" s="4"/>
      <c r="P1" s="4"/>
      <c r="Q1" s="4"/>
    </row>
    <row r="2" spans="1:17" ht="28.5" customHeight="1" x14ac:dyDescent="0.25">
      <c r="A2" s="600" t="s">
        <v>369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1"/>
    </row>
    <row r="3" spans="1:17" ht="28.5" customHeight="1" x14ac:dyDescent="0.25">
      <c r="A3" s="583" t="s">
        <v>0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</row>
    <row r="4" spans="1:17" ht="22.5" customHeight="1" x14ac:dyDescent="0.25">
      <c r="A4" s="6" t="s">
        <v>1</v>
      </c>
      <c r="B4" s="6" t="s">
        <v>2</v>
      </c>
      <c r="C4" s="234" t="s">
        <v>371</v>
      </c>
      <c r="D4" s="234" t="s">
        <v>372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8" t="s">
        <v>11</v>
      </c>
      <c r="N4" s="9" t="s">
        <v>12</v>
      </c>
      <c r="O4" s="4"/>
    </row>
    <row r="5" spans="1:17" ht="45.6" x14ac:dyDescent="0.25">
      <c r="A5" s="10"/>
      <c r="B5" s="6" t="s">
        <v>13</v>
      </c>
      <c r="C5" s="234" t="s">
        <v>373</v>
      </c>
      <c r="D5" s="234" t="s">
        <v>374</v>
      </c>
      <c r="E5" s="10"/>
      <c r="F5" s="10"/>
      <c r="G5" s="10"/>
      <c r="H5" s="10"/>
      <c r="I5" s="10"/>
      <c r="J5" s="10"/>
      <c r="K5" s="10"/>
      <c r="L5" s="10"/>
      <c r="M5" s="8"/>
      <c r="N5" s="8"/>
    </row>
    <row r="6" spans="1:17" x14ac:dyDescent="0.25">
      <c r="A6" s="603" t="s">
        <v>14</v>
      </c>
      <c r="B6" s="603"/>
      <c r="C6" s="347"/>
      <c r="D6" s="347"/>
      <c r="E6" s="12"/>
      <c r="F6" s="12"/>
      <c r="G6" s="12"/>
      <c r="H6" s="10"/>
      <c r="I6" s="12"/>
      <c r="J6" s="12"/>
      <c r="K6" s="12"/>
      <c r="L6" s="12"/>
      <c r="M6" s="8"/>
      <c r="N6" s="8"/>
    </row>
    <row r="7" spans="1:17" x14ac:dyDescent="0.25">
      <c r="A7" s="12" t="s">
        <v>15</v>
      </c>
      <c r="B7" s="570" t="s">
        <v>16</v>
      </c>
      <c r="C7" s="321"/>
      <c r="D7" s="321"/>
      <c r="E7" s="12" t="s">
        <v>17</v>
      </c>
      <c r="F7" s="12">
        <v>16.600000000000001</v>
      </c>
      <c r="G7" s="12">
        <v>16.600000000000001</v>
      </c>
      <c r="H7" s="10"/>
      <c r="I7" s="12">
        <v>1.1599999999999999</v>
      </c>
      <c r="J7" s="12">
        <v>0.42</v>
      </c>
      <c r="K7" s="12">
        <v>10.58</v>
      </c>
      <c r="L7" s="12">
        <v>52.55</v>
      </c>
      <c r="M7" s="8">
        <v>64.72</v>
      </c>
      <c r="N7" s="8">
        <f>F7*M7/1000</f>
        <v>1.0743520000000002</v>
      </c>
      <c r="O7" s="13"/>
      <c r="P7" s="13"/>
      <c r="Q7" s="13"/>
    </row>
    <row r="8" spans="1:17" x14ac:dyDescent="0.25">
      <c r="A8" s="12"/>
      <c r="B8" s="597"/>
      <c r="C8" s="346"/>
      <c r="D8" s="346"/>
      <c r="E8" s="12" t="s">
        <v>18</v>
      </c>
      <c r="F8" s="12">
        <v>18</v>
      </c>
      <c r="G8" s="12">
        <v>17.82</v>
      </c>
      <c r="H8" s="10"/>
      <c r="I8" s="12">
        <v>1.35</v>
      </c>
      <c r="J8" s="12">
        <v>0.46</v>
      </c>
      <c r="K8" s="12">
        <v>11.96</v>
      </c>
      <c r="L8" s="12">
        <v>56.98</v>
      </c>
      <c r="M8" s="8">
        <v>50.44</v>
      </c>
      <c r="N8" s="8">
        <f t="shared" ref="N8:N23" si="0">F8*M8/1000</f>
        <v>0.90791999999999995</v>
      </c>
      <c r="O8" s="13"/>
      <c r="P8" s="13"/>
      <c r="Q8" s="13"/>
    </row>
    <row r="9" spans="1:17" x14ac:dyDescent="0.25">
      <c r="A9" s="12"/>
      <c r="B9" s="571"/>
      <c r="C9" s="373" t="s">
        <v>24</v>
      </c>
      <c r="D9" s="373" t="s">
        <v>24</v>
      </c>
      <c r="E9" s="12" t="s">
        <v>19</v>
      </c>
      <c r="F9" s="12">
        <v>72.900000000000006</v>
      </c>
      <c r="G9" s="12">
        <v>72.900000000000006</v>
      </c>
      <c r="H9" s="10"/>
      <c r="I9" s="12">
        <v>2.06</v>
      </c>
      <c r="J9" s="12">
        <v>1.87</v>
      </c>
      <c r="K9" s="12">
        <v>3.48</v>
      </c>
      <c r="L9" s="12">
        <v>42.28</v>
      </c>
      <c r="M9" s="8">
        <v>51.71</v>
      </c>
      <c r="N9" s="8">
        <f t="shared" si="0"/>
        <v>3.7696590000000008</v>
      </c>
      <c r="O9" s="13"/>
      <c r="P9" s="13"/>
      <c r="Q9" s="13"/>
    </row>
    <row r="10" spans="1:17" x14ac:dyDescent="0.25">
      <c r="A10" s="12"/>
      <c r="B10" s="10"/>
      <c r="C10" s="306"/>
      <c r="D10" s="306"/>
      <c r="E10" s="12" t="s">
        <v>20</v>
      </c>
      <c r="F10" s="12">
        <v>7.5</v>
      </c>
      <c r="G10" s="12">
        <v>7.5</v>
      </c>
      <c r="H10" s="10"/>
      <c r="I10" s="12" t="s">
        <v>21</v>
      </c>
      <c r="J10" s="12" t="s">
        <v>21</v>
      </c>
      <c r="K10" s="12">
        <v>7.48</v>
      </c>
      <c r="L10" s="12">
        <v>28.43</v>
      </c>
      <c r="M10" s="8">
        <v>52.87</v>
      </c>
      <c r="N10" s="8">
        <f t="shared" si="0"/>
        <v>0.39652499999999996</v>
      </c>
      <c r="O10" s="13"/>
      <c r="P10" s="13"/>
      <c r="Q10" s="13"/>
    </row>
    <row r="11" spans="1:17" x14ac:dyDescent="0.25">
      <c r="A11" s="12"/>
      <c r="B11" s="10"/>
      <c r="C11" s="306"/>
      <c r="D11" s="306"/>
      <c r="E11" s="12" t="s">
        <v>22</v>
      </c>
      <c r="F11" s="12">
        <v>0.06</v>
      </c>
      <c r="G11" s="12">
        <v>0.06</v>
      </c>
      <c r="H11" s="10"/>
      <c r="I11" s="12" t="s">
        <v>21</v>
      </c>
      <c r="J11" s="12" t="s">
        <v>21</v>
      </c>
      <c r="K11" s="12" t="s">
        <v>21</v>
      </c>
      <c r="L11" s="12" t="s">
        <v>21</v>
      </c>
      <c r="M11" s="8"/>
      <c r="N11" s="8">
        <f t="shared" si="0"/>
        <v>0</v>
      </c>
      <c r="O11" s="13"/>
      <c r="P11" s="13"/>
      <c r="Q11" s="13"/>
    </row>
    <row r="12" spans="1:17" x14ac:dyDescent="0.25">
      <c r="A12" s="12"/>
      <c r="B12" s="10"/>
      <c r="C12" s="306"/>
      <c r="D12" s="306"/>
      <c r="E12" s="12" t="s">
        <v>23</v>
      </c>
      <c r="F12" s="12">
        <v>5</v>
      </c>
      <c r="G12" s="12">
        <v>5</v>
      </c>
      <c r="H12" s="10"/>
      <c r="I12" s="12">
        <v>0.04</v>
      </c>
      <c r="J12" s="12">
        <v>3.63</v>
      </c>
      <c r="K12" s="12">
        <v>0.13</v>
      </c>
      <c r="L12" s="12">
        <v>33.049999999999997</v>
      </c>
      <c r="M12" s="8">
        <v>504.7</v>
      </c>
      <c r="N12" s="8">
        <f t="shared" si="0"/>
        <v>2.5234999999999999</v>
      </c>
      <c r="O12" s="13"/>
      <c r="P12" s="13"/>
      <c r="Q12" s="13"/>
    </row>
    <row r="13" spans="1:17" x14ac:dyDescent="0.25">
      <c r="A13" s="12"/>
      <c r="B13" s="10"/>
      <c r="C13" s="306"/>
      <c r="D13" s="306"/>
      <c r="E13" s="12"/>
      <c r="F13" s="12"/>
      <c r="G13" s="12"/>
      <c r="H13" s="10" t="s">
        <v>24</v>
      </c>
      <c r="I13" s="14">
        <v>4.6100000000000003</v>
      </c>
      <c r="J13" s="14">
        <v>6.38</v>
      </c>
      <c r="K13" s="14">
        <v>33.630000000000003</v>
      </c>
      <c r="L13" s="14">
        <v>213.29000000000002</v>
      </c>
      <c r="M13" s="8"/>
      <c r="N13" s="15">
        <v>8.67</v>
      </c>
      <c r="O13" s="16"/>
      <c r="P13" s="16"/>
      <c r="Q13" s="16"/>
    </row>
    <row r="14" spans="1:17" x14ac:dyDescent="0.25">
      <c r="A14" s="12" t="s">
        <v>25</v>
      </c>
      <c r="B14" s="570" t="s">
        <v>26</v>
      </c>
      <c r="C14" s="321"/>
      <c r="D14" s="321"/>
      <c r="E14" s="12" t="s">
        <v>27</v>
      </c>
      <c r="F14" s="12">
        <v>4</v>
      </c>
      <c r="G14" s="12"/>
      <c r="H14" s="10"/>
      <c r="I14" s="12">
        <v>0.19</v>
      </c>
      <c r="J14" s="12">
        <v>0.14000000000000001</v>
      </c>
      <c r="K14" s="12">
        <v>0.3</v>
      </c>
      <c r="L14" s="12"/>
      <c r="M14" s="8">
        <v>210.72</v>
      </c>
      <c r="N14" s="8">
        <f t="shared" si="0"/>
        <v>0.84287999999999996</v>
      </c>
      <c r="O14" s="13"/>
      <c r="P14" s="13"/>
      <c r="Q14" s="13"/>
    </row>
    <row r="15" spans="1:17" x14ac:dyDescent="0.25">
      <c r="A15" s="12" t="s">
        <v>28</v>
      </c>
      <c r="B15" s="571"/>
      <c r="C15" s="322">
        <v>200</v>
      </c>
      <c r="D15" s="322">
        <v>200</v>
      </c>
      <c r="E15" s="12" t="s">
        <v>19</v>
      </c>
      <c r="F15" s="12">
        <v>100</v>
      </c>
      <c r="G15" s="12"/>
      <c r="H15" s="10"/>
      <c r="I15" s="12">
        <v>2.82</v>
      </c>
      <c r="J15" s="12">
        <v>3.2</v>
      </c>
      <c r="K15" s="12">
        <v>4.7300000000000004</v>
      </c>
      <c r="L15" s="12">
        <v>58</v>
      </c>
      <c r="M15" s="8">
        <v>51.71</v>
      </c>
      <c r="N15" s="8">
        <f t="shared" si="0"/>
        <v>5.1710000000000003</v>
      </c>
      <c r="O15" s="13"/>
      <c r="P15" s="13"/>
      <c r="Q15" s="13"/>
    </row>
    <row r="16" spans="1:17" x14ac:dyDescent="0.25">
      <c r="A16" s="12"/>
      <c r="B16" s="10"/>
      <c r="C16" s="306"/>
      <c r="D16" s="306"/>
      <c r="E16" s="12" t="s">
        <v>20</v>
      </c>
      <c r="F16" s="12">
        <v>20</v>
      </c>
      <c r="G16" s="12"/>
      <c r="H16" s="10"/>
      <c r="I16" s="12" t="s">
        <v>21</v>
      </c>
      <c r="J16" s="12" t="s">
        <v>21</v>
      </c>
      <c r="K16" s="12">
        <v>19.96</v>
      </c>
      <c r="L16" s="12">
        <v>75.8</v>
      </c>
      <c r="M16" s="8">
        <v>52.87</v>
      </c>
      <c r="N16" s="8">
        <f t="shared" si="0"/>
        <v>1.0573999999999999</v>
      </c>
      <c r="O16" s="13"/>
      <c r="P16" s="13"/>
      <c r="Q16" s="13"/>
    </row>
    <row r="17" spans="1:17" x14ac:dyDescent="0.25">
      <c r="A17" s="12"/>
      <c r="B17" s="10"/>
      <c r="C17" s="306"/>
      <c r="D17" s="306"/>
      <c r="E17" s="12"/>
      <c r="F17" s="12"/>
      <c r="G17" s="12"/>
      <c r="H17" s="10">
        <v>200</v>
      </c>
      <c r="I17" s="14">
        <v>3.01</v>
      </c>
      <c r="J17" s="14">
        <v>3.3400000000000003</v>
      </c>
      <c r="K17" s="14">
        <v>24.990000000000002</v>
      </c>
      <c r="L17" s="14">
        <v>133.80000000000001</v>
      </c>
      <c r="M17" s="8"/>
      <c r="N17" s="15">
        <v>7.07</v>
      </c>
      <c r="O17" s="13"/>
      <c r="P17" s="13"/>
      <c r="Q17" s="13"/>
    </row>
    <row r="18" spans="1:17" x14ac:dyDescent="0.25">
      <c r="A18" s="12" t="s">
        <v>29</v>
      </c>
      <c r="B18" s="549" t="s">
        <v>30</v>
      </c>
      <c r="C18" s="306">
        <v>70</v>
      </c>
      <c r="D18" s="306">
        <v>90</v>
      </c>
      <c r="E18" s="12" t="s">
        <v>31</v>
      </c>
      <c r="F18" s="12">
        <v>80</v>
      </c>
      <c r="G18" s="12">
        <v>80</v>
      </c>
      <c r="H18" s="10"/>
      <c r="I18" s="12">
        <v>6.96</v>
      </c>
      <c r="J18" s="12">
        <v>1.2</v>
      </c>
      <c r="K18" s="12">
        <v>32.96</v>
      </c>
      <c r="L18" s="12">
        <v>181</v>
      </c>
      <c r="M18" s="8">
        <v>55.61</v>
      </c>
      <c r="N18" s="8">
        <f t="shared" si="0"/>
        <v>4.4488000000000003</v>
      </c>
      <c r="O18" s="13"/>
      <c r="P18" s="13"/>
      <c r="Q18" s="13"/>
    </row>
    <row r="19" spans="1:17" x14ac:dyDescent="0.25">
      <c r="A19" s="12"/>
      <c r="B19" s="549"/>
      <c r="C19" s="306">
        <v>10</v>
      </c>
      <c r="D19" s="306">
        <v>10</v>
      </c>
      <c r="E19" s="12" t="s">
        <v>32</v>
      </c>
      <c r="F19" s="12">
        <v>10</v>
      </c>
      <c r="G19" s="12"/>
      <c r="H19" s="10"/>
      <c r="I19" s="12">
        <v>2.68</v>
      </c>
      <c r="J19" s="12">
        <v>2.57</v>
      </c>
      <c r="K19" s="12" t="s">
        <v>21</v>
      </c>
      <c r="L19" s="12">
        <v>33.79</v>
      </c>
      <c r="M19" s="8">
        <v>523.4</v>
      </c>
      <c r="N19" s="8">
        <f t="shared" si="0"/>
        <v>5.234</v>
      </c>
      <c r="O19" s="13"/>
      <c r="P19" s="13"/>
      <c r="Q19" s="13"/>
    </row>
    <row r="20" spans="1:17" x14ac:dyDescent="0.25">
      <c r="A20" s="12"/>
      <c r="B20" s="10"/>
      <c r="C20" s="306">
        <v>10</v>
      </c>
      <c r="D20" s="306">
        <v>10</v>
      </c>
      <c r="E20" s="12" t="s">
        <v>33</v>
      </c>
      <c r="F20" s="12">
        <v>10</v>
      </c>
      <c r="G20" s="12"/>
      <c r="H20" s="10"/>
      <c r="I20" s="12">
        <v>0.08</v>
      </c>
      <c r="J20" s="12">
        <v>7.25</v>
      </c>
      <c r="K20" s="12">
        <v>0.26</v>
      </c>
      <c r="L20" s="12">
        <v>66.099999999999994</v>
      </c>
      <c r="M20" s="8">
        <v>504.7</v>
      </c>
      <c r="N20" s="8">
        <f t="shared" si="0"/>
        <v>5.0469999999999997</v>
      </c>
      <c r="O20" s="13"/>
      <c r="P20" s="13"/>
      <c r="Q20" s="13"/>
    </row>
    <row r="21" spans="1:17" ht="24" x14ac:dyDescent="0.25">
      <c r="A21" s="12" t="s">
        <v>34</v>
      </c>
      <c r="B21" s="10"/>
      <c r="C21" s="306"/>
      <c r="D21" s="306"/>
      <c r="E21" s="12"/>
      <c r="F21" s="12"/>
      <c r="G21" s="12"/>
      <c r="H21" s="10" t="s">
        <v>35</v>
      </c>
      <c r="I21" s="14">
        <v>9.7200000000000006</v>
      </c>
      <c r="J21" s="14">
        <v>11.02</v>
      </c>
      <c r="K21" s="14">
        <v>33.22</v>
      </c>
      <c r="L21" s="14">
        <v>280.89</v>
      </c>
      <c r="M21" s="8"/>
      <c r="N21" s="15">
        <v>10.220000000000001</v>
      </c>
      <c r="O21" s="13"/>
      <c r="P21" s="13"/>
      <c r="Q21" s="13"/>
    </row>
    <row r="22" spans="1:17" ht="24" x14ac:dyDescent="0.25">
      <c r="A22" s="12"/>
      <c r="B22" s="10" t="s">
        <v>36</v>
      </c>
      <c r="C22" s="306">
        <v>120</v>
      </c>
      <c r="D22" s="306">
        <v>120</v>
      </c>
      <c r="E22" s="12" t="s">
        <v>37</v>
      </c>
      <c r="F22" s="12">
        <v>120</v>
      </c>
      <c r="G22" s="12">
        <v>120</v>
      </c>
      <c r="H22" s="10">
        <v>120</v>
      </c>
      <c r="I22" s="12">
        <v>0.48</v>
      </c>
      <c r="J22" s="12">
        <v>0.42</v>
      </c>
      <c r="K22" s="12">
        <v>10.9</v>
      </c>
      <c r="L22" s="14">
        <v>47.52</v>
      </c>
      <c r="M22" s="8">
        <v>106.41</v>
      </c>
      <c r="N22" s="15">
        <f t="shared" si="0"/>
        <v>12.7692</v>
      </c>
      <c r="O22" s="13"/>
      <c r="P22" s="13"/>
      <c r="Q22" s="13"/>
    </row>
    <row r="23" spans="1:17" x14ac:dyDescent="0.25">
      <c r="A23" s="12" t="s">
        <v>38</v>
      </c>
      <c r="B23" s="10" t="s">
        <v>39</v>
      </c>
      <c r="C23" s="306">
        <v>200</v>
      </c>
      <c r="D23" s="306">
        <v>200</v>
      </c>
      <c r="E23" s="12" t="s">
        <v>39</v>
      </c>
      <c r="F23" s="12">
        <v>200</v>
      </c>
      <c r="G23" s="12">
        <v>200</v>
      </c>
      <c r="H23" s="10">
        <v>200</v>
      </c>
      <c r="I23" s="12">
        <v>1</v>
      </c>
      <c r="J23" s="12"/>
      <c r="K23" s="12">
        <v>18.2</v>
      </c>
      <c r="L23" s="12">
        <v>76</v>
      </c>
      <c r="M23" s="8">
        <v>65.86</v>
      </c>
      <c r="N23" s="15">
        <f t="shared" si="0"/>
        <v>13.172000000000001</v>
      </c>
      <c r="O23" s="16"/>
      <c r="P23" s="16"/>
      <c r="Q23" s="16"/>
    </row>
    <row r="24" spans="1:17" x14ac:dyDescent="0.25">
      <c r="A24" s="580" t="s">
        <v>40</v>
      </c>
      <c r="B24" s="581"/>
      <c r="C24" s="330"/>
      <c r="D24" s="330"/>
      <c r="E24" s="14"/>
      <c r="F24" s="14"/>
      <c r="G24" s="14"/>
      <c r="H24" s="6"/>
      <c r="I24" s="14">
        <v>18.82</v>
      </c>
      <c r="J24" s="14">
        <v>21.16</v>
      </c>
      <c r="K24" s="14">
        <v>120.94</v>
      </c>
      <c r="L24" s="14">
        <v>751.5</v>
      </c>
      <c r="M24" s="15"/>
      <c r="N24" s="15"/>
      <c r="O24" s="17"/>
      <c r="P24" s="17"/>
      <c r="Q24" s="17"/>
    </row>
    <row r="25" spans="1:17" x14ac:dyDescent="0.25">
      <c r="A25" s="12" t="s">
        <v>41</v>
      </c>
      <c r="B25" s="10"/>
      <c r="C25" s="306"/>
      <c r="D25" s="306"/>
      <c r="E25" s="12"/>
      <c r="F25" s="12"/>
      <c r="G25" s="12"/>
      <c r="H25" s="10"/>
      <c r="I25" s="12"/>
      <c r="J25" s="12"/>
      <c r="K25" s="12"/>
      <c r="L25" s="12"/>
      <c r="M25" s="8"/>
      <c r="N25" s="15">
        <v>52.73</v>
      </c>
      <c r="P25" s="13"/>
      <c r="Q25" s="13"/>
    </row>
    <row r="26" spans="1:17" x14ac:dyDescent="0.25">
      <c r="A26" s="12" t="s">
        <v>42</v>
      </c>
      <c r="B26" s="570" t="s">
        <v>43</v>
      </c>
      <c r="C26" s="321"/>
      <c r="D26" s="321"/>
      <c r="E26" s="12" t="s">
        <v>44</v>
      </c>
      <c r="F26" s="12">
        <v>100</v>
      </c>
      <c r="G26" s="12">
        <v>80</v>
      </c>
      <c r="H26" s="10"/>
      <c r="I26" s="12">
        <v>1.3</v>
      </c>
      <c r="J26" s="12">
        <v>0.08</v>
      </c>
      <c r="K26" s="12">
        <v>6.06</v>
      </c>
      <c r="L26" s="12">
        <v>27.2</v>
      </c>
      <c r="M26" s="8">
        <v>36.67</v>
      </c>
      <c r="N26" s="8">
        <f>F26*M26/1000</f>
        <v>3.6669999999999998</v>
      </c>
      <c r="P26" s="17"/>
      <c r="Q26" s="17"/>
    </row>
    <row r="27" spans="1:17" x14ac:dyDescent="0.25">
      <c r="A27" s="12"/>
      <c r="B27" s="597"/>
      <c r="C27" s="346">
        <v>80</v>
      </c>
      <c r="D27" s="346">
        <v>120</v>
      </c>
      <c r="E27" s="12" t="s">
        <v>45</v>
      </c>
      <c r="F27" s="12">
        <v>10</v>
      </c>
      <c r="G27" s="12">
        <v>10</v>
      </c>
      <c r="H27" s="10"/>
      <c r="I27" s="12"/>
      <c r="J27" s="12"/>
      <c r="K27" s="12">
        <v>9.98</v>
      </c>
      <c r="L27" s="12">
        <v>37.9</v>
      </c>
      <c r="M27" s="62">
        <v>52.87</v>
      </c>
      <c r="N27" s="8">
        <f t="shared" ref="N27:N29" si="1">F27*M27/1000</f>
        <v>0.52869999999999995</v>
      </c>
      <c r="P27" s="13"/>
      <c r="Q27" s="13"/>
    </row>
    <row r="28" spans="1:17" x14ac:dyDescent="0.25">
      <c r="A28" s="12"/>
      <c r="B28" s="18"/>
      <c r="C28" s="18"/>
      <c r="D28" s="18"/>
      <c r="E28" s="12" t="s">
        <v>46</v>
      </c>
      <c r="F28" s="12">
        <v>28.3</v>
      </c>
      <c r="G28" s="12">
        <v>25</v>
      </c>
      <c r="H28" s="10"/>
      <c r="I28" s="12">
        <v>1.0999999999999999E-2</v>
      </c>
      <c r="J28" s="12">
        <v>0.09</v>
      </c>
      <c r="K28" s="12">
        <v>2.04</v>
      </c>
      <c r="L28" s="12">
        <v>11.21</v>
      </c>
      <c r="M28" s="8">
        <v>83.14</v>
      </c>
      <c r="N28" s="8">
        <f t="shared" si="1"/>
        <v>2.352862</v>
      </c>
      <c r="P28" s="17"/>
      <c r="Q28" s="17"/>
    </row>
    <row r="29" spans="1:17" x14ac:dyDescent="0.25">
      <c r="A29" s="12"/>
      <c r="B29" s="10"/>
      <c r="C29" s="306"/>
      <c r="D29" s="306"/>
      <c r="E29" s="12" t="s">
        <v>47</v>
      </c>
      <c r="F29" s="12">
        <v>7</v>
      </c>
      <c r="G29" s="12">
        <v>7</v>
      </c>
      <c r="H29" s="10"/>
      <c r="I29" s="12"/>
      <c r="J29" s="12">
        <v>6.93</v>
      </c>
      <c r="K29" s="12"/>
      <c r="L29" s="12">
        <v>62.93</v>
      </c>
      <c r="M29" s="62">
        <v>118.3</v>
      </c>
      <c r="N29" s="8">
        <f t="shared" si="1"/>
        <v>0.82810000000000006</v>
      </c>
      <c r="O29" s="16"/>
      <c r="P29" s="16"/>
      <c r="Q29" s="16"/>
    </row>
    <row r="30" spans="1:17" x14ac:dyDescent="0.25">
      <c r="A30" s="12"/>
      <c r="B30" s="10"/>
      <c r="C30" s="306"/>
      <c r="D30" s="306"/>
      <c r="E30" s="12"/>
      <c r="F30" s="12"/>
      <c r="G30" s="12"/>
      <c r="H30" s="10">
        <v>100</v>
      </c>
      <c r="I30" s="14">
        <v>1.3109999999999999</v>
      </c>
      <c r="J30" s="14">
        <v>7.1</v>
      </c>
      <c r="K30" s="14">
        <v>18.079999999999998</v>
      </c>
      <c r="L30" s="14">
        <v>139.24</v>
      </c>
      <c r="M30" s="15"/>
      <c r="N30" s="15">
        <f>N26+N27+N28+N29</f>
        <v>7.3766619999999996</v>
      </c>
      <c r="O30" s="13"/>
      <c r="P30" s="13"/>
      <c r="Q30" s="13"/>
    </row>
    <row r="31" spans="1:17" x14ac:dyDescent="0.25">
      <c r="A31" s="12" t="s">
        <v>48</v>
      </c>
      <c r="B31" s="549" t="s">
        <v>49</v>
      </c>
      <c r="C31" s="306"/>
      <c r="D31" s="306"/>
      <c r="E31" s="12" t="s">
        <v>50</v>
      </c>
      <c r="F31" s="12">
        <v>25</v>
      </c>
      <c r="G31" s="12">
        <v>20</v>
      </c>
      <c r="H31" s="10"/>
      <c r="I31" s="12">
        <v>0.45</v>
      </c>
      <c r="J31" s="12">
        <v>0.02</v>
      </c>
      <c r="K31" s="12">
        <v>1.1399999999999999</v>
      </c>
      <c r="L31" s="12">
        <v>5.4</v>
      </c>
      <c r="M31" s="8">
        <v>18.46</v>
      </c>
      <c r="N31" s="8">
        <f>F31*M31/1000</f>
        <v>0.46150000000000002</v>
      </c>
      <c r="O31" s="13"/>
      <c r="P31" s="13"/>
      <c r="Q31" s="13"/>
    </row>
    <row r="32" spans="1:17" ht="24" x14ac:dyDescent="0.25">
      <c r="A32" s="12"/>
      <c r="B32" s="549"/>
      <c r="C32" s="372" t="s">
        <v>58</v>
      </c>
      <c r="D32" s="372" t="s">
        <v>58</v>
      </c>
      <c r="E32" s="12" t="s">
        <v>51</v>
      </c>
      <c r="F32" s="12">
        <v>100</v>
      </c>
      <c r="G32" s="12">
        <v>72</v>
      </c>
      <c r="H32" s="10"/>
      <c r="I32" s="12">
        <v>2</v>
      </c>
      <c r="J32" s="12">
        <v>0.28999999999999998</v>
      </c>
      <c r="K32" s="12">
        <v>12.46</v>
      </c>
      <c r="L32" s="12">
        <v>57.6</v>
      </c>
      <c r="M32" s="8">
        <v>30.16</v>
      </c>
      <c r="N32" s="8">
        <f t="shared" ref="N32:N40" si="2">F32*M32/1000</f>
        <v>3.016</v>
      </c>
      <c r="O32" s="13"/>
      <c r="P32" s="13"/>
      <c r="Q32" s="13"/>
    </row>
    <row r="33" spans="1:17" x14ac:dyDescent="0.25">
      <c r="A33" s="12"/>
      <c r="B33" s="10"/>
      <c r="C33" s="306"/>
      <c r="D33" s="306"/>
      <c r="E33" s="12" t="s">
        <v>44</v>
      </c>
      <c r="F33" s="12">
        <v>12.5</v>
      </c>
      <c r="G33" s="12">
        <v>10</v>
      </c>
      <c r="H33" s="10"/>
      <c r="I33" s="12">
        <v>0.16</v>
      </c>
      <c r="J33" s="12">
        <v>8.9999999999999993E-3</v>
      </c>
      <c r="K33" s="12">
        <v>0.81</v>
      </c>
      <c r="L33" s="12">
        <v>3.26</v>
      </c>
      <c r="M33" s="8">
        <v>36.67</v>
      </c>
      <c r="N33" s="8">
        <f t="shared" si="2"/>
        <v>0.45837499999999998</v>
      </c>
      <c r="O33" s="13"/>
      <c r="P33" s="13"/>
      <c r="Q33" s="13"/>
    </row>
    <row r="34" spans="1:17" x14ac:dyDescent="0.25">
      <c r="A34" s="12"/>
      <c r="B34" s="10"/>
      <c r="C34" s="306"/>
      <c r="D34" s="306"/>
      <c r="E34" s="12" t="s">
        <v>53</v>
      </c>
      <c r="F34" s="12">
        <v>12</v>
      </c>
      <c r="G34" s="12">
        <v>10</v>
      </c>
      <c r="H34" s="10"/>
      <c r="I34" s="12">
        <v>0.17</v>
      </c>
      <c r="J34" s="12">
        <v>0.9</v>
      </c>
      <c r="K34" s="12">
        <v>0.80400000000000005</v>
      </c>
      <c r="L34" s="12">
        <v>4.13</v>
      </c>
      <c r="M34" s="8">
        <v>27.74</v>
      </c>
      <c r="N34" s="8">
        <f t="shared" si="2"/>
        <v>0.33288000000000001</v>
      </c>
      <c r="O34" s="13"/>
      <c r="P34" s="13"/>
      <c r="Q34" s="13"/>
    </row>
    <row r="35" spans="1:17" x14ac:dyDescent="0.25">
      <c r="A35" s="12"/>
      <c r="B35" s="10"/>
      <c r="C35" s="306"/>
      <c r="D35" s="306"/>
      <c r="E35" s="12" t="s">
        <v>54</v>
      </c>
      <c r="F35" s="12">
        <v>16.7</v>
      </c>
      <c r="G35" s="12">
        <v>15</v>
      </c>
      <c r="H35" s="10"/>
      <c r="I35" s="12">
        <v>0.13</v>
      </c>
      <c r="J35" s="12">
        <v>1.6E-2</v>
      </c>
      <c r="K35" s="12">
        <v>0.38400000000000001</v>
      </c>
      <c r="L35" s="12">
        <v>2.4</v>
      </c>
      <c r="M35" s="8"/>
      <c r="N35" s="8">
        <f t="shared" si="2"/>
        <v>0</v>
      </c>
      <c r="O35" s="13"/>
      <c r="P35" s="13"/>
      <c r="Q35" s="13"/>
    </row>
    <row r="36" spans="1:17" x14ac:dyDescent="0.25">
      <c r="A36" s="12"/>
      <c r="B36" s="10"/>
      <c r="C36" s="306"/>
      <c r="D36" s="306"/>
      <c r="E36" s="12" t="s">
        <v>23</v>
      </c>
      <c r="F36" s="12">
        <v>5</v>
      </c>
      <c r="G36" s="12">
        <v>5</v>
      </c>
      <c r="H36" s="10"/>
      <c r="I36" s="12">
        <v>0.04</v>
      </c>
      <c r="J36" s="12">
        <v>3.63</v>
      </c>
      <c r="K36" s="12">
        <v>0.13</v>
      </c>
      <c r="L36" s="12">
        <v>33.049999999999997</v>
      </c>
      <c r="M36" s="8">
        <v>504.7</v>
      </c>
      <c r="N36" s="8">
        <f t="shared" si="2"/>
        <v>2.5234999999999999</v>
      </c>
      <c r="O36" s="13"/>
      <c r="P36" s="13"/>
      <c r="Q36" s="13"/>
    </row>
    <row r="37" spans="1:17" x14ac:dyDescent="0.25">
      <c r="A37" s="12"/>
      <c r="B37" s="10"/>
      <c r="C37" s="306"/>
      <c r="D37" s="306"/>
      <c r="E37" s="12" t="s">
        <v>55</v>
      </c>
      <c r="F37" s="12">
        <v>179</v>
      </c>
      <c r="G37" s="12"/>
      <c r="H37" s="10"/>
      <c r="I37" s="12">
        <v>0.7</v>
      </c>
      <c r="J37" s="12">
        <v>0.17</v>
      </c>
      <c r="K37" s="12"/>
      <c r="L37" s="12">
        <v>5.25</v>
      </c>
      <c r="M37" s="8"/>
      <c r="N37" s="8">
        <f t="shared" si="2"/>
        <v>0</v>
      </c>
      <c r="O37" s="13"/>
      <c r="P37" s="13"/>
      <c r="Q37" s="13"/>
    </row>
    <row r="38" spans="1:17" x14ac:dyDescent="0.25">
      <c r="A38" s="12"/>
      <c r="B38" s="10"/>
      <c r="C38" s="306"/>
      <c r="D38" s="306"/>
      <c r="E38" s="12" t="s">
        <v>22</v>
      </c>
      <c r="F38" s="12">
        <v>1</v>
      </c>
      <c r="G38" s="12"/>
      <c r="H38" s="10"/>
      <c r="I38" s="12" t="s">
        <v>21</v>
      </c>
      <c r="J38" s="12" t="s">
        <v>21</v>
      </c>
      <c r="K38" s="12" t="s">
        <v>21</v>
      </c>
      <c r="L38" s="12" t="s">
        <v>21</v>
      </c>
      <c r="M38" s="8"/>
      <c r="N38" s="8">
        <f t="shared" si="2"/>
        <v>0</v>
      </c>
      <c r="O38" s="13"/>
      <c r="P38" s="13"/>
      <c r="Q38" s="13"/>
    </row>
    <row r="39" spans="1:17" x14ac:dyDescent="0.25">
      <c r="A39" s="12"/>
      <c r="B39" s="10"/>
      <c r="C39" s="306"/>
      <c r="D39" s="306"/>
      <c r="E39" s="12" t="s">
        <v>56</v>
      </c>
      <c r="F39" s="12">
        <v>54</v>
      </c>
      <c r="G39" s="12">
        <v>40.5</v>
      </c>
      <c r="H39" s="10"/>
      <c r="I39" s="12">
        <v>10</v>
      </c>
      <c r="J39" s="12">
        <v>6.48</v>
      </c>
      <c r="K39" s="12" t="s">
        <v>21</v>
      </c>
      <c r="L39" s="12">
        <v>88.29</v>
      </c>
      <c r="M39" s="8">
        <v>323.91000000000003</v>
      </c>
      <c r="N39" s="8">
        <f t="shared" si="2"/>
        <v>17.491140000000001</v>
      </c>
      <c r="O39" s="13"/>
      <c r="P39" s="13"/>
      <c r="Q39" s="13"/>
    </row>
    <row r="40" spans="1:17" x14ac:dyDescent="0.25">
      <c r="A40" s="12"/>
      <c r="B40" s="10"/>
      <c r="C40" s="306"/>
      <c r="D40" s="306"/>
      <c r="E40" s="12" t="s">
        <v>57</v>
      </c>
      <c r="F40" s="12">
        <v>10</v>
      </c>
      <c r="G40" s="12">
        <v>10</v>
      </c>
      <c r="H40" s="10">
        <v>10</v>
      </c>
      <c r="I40" s="12">
        <v>0.24</v>
      </c>
      <c r="J40" s="12">
        <v>2</v>
      </c>
      <c r="K40" s="12">
        <v>0.32</v>
      </c>
      <c r="L40" s="12">
        <v>20.64</v>
      </c>
      <c r="M40" s="8">
        <v>171.79</v>
      </c>
      <c r="N40" s="8">
        <f t="shared" si="2"/>
        <v>1.7178999999999998</v>
      </c>
      <c r="O40" s="16"/>
      <c r="P40" s="16"/>
      <c r="Q40" s="16"/>
    </row>
    <row r="41" spans="1:17" ht="24" x14ac:dyDescent="0.25">
      <c r="A41" s="12"/>
      <c r="B41" s="10"/>
      <c r="C41" s="306"/>
      <c r="D41" s="306"/>
      <c r="E41" s="12"/>
      <c r="F41" s="12"/>
      <c r="G41" s="12"/>
      <c r="H41" s="10" t="s">
        <v>58</v>
      </c>
      <c r="I41" s="14">
        <v>13.89</v>
      </c>
      <c r="J41" s="14">
        <v>13.515000000000001</v>
      </c>
      <c r="K41" s="14">
        <v>16.048000000000002</v>
      </c>
      <c r="L41" s="14">
        <v>220.01999999999998</v>
      </c>
      <c r="M41" s="8"/>
      <c r="N41" s="15">
        <f>SUM(N31:N40)</f>
        <v>26.001295000000002</v>
      </c>
      <c r="O41" s="13"/>
      <c r="P41" s="13"/>
      <c r="Q41" s="13"/>
    </row>
    <row r="42" spans="1:17" x14ac:dyDescent="0.25">
      <c r="A42" s="12" t="s">
        <v>59</v>
      </c>
      <c r="B42" s="570" t="s">
        <v>60</v>
      </c>
      <c r="C42" s="321"/>
      <c r="D42" s="321"/>
      <c r="E42" s="12" t="s">
        <v>61</v>
      </c>
      <c r="F42" s="12">
        <v>110</v>
      </c>
      <c r="G42" s="12">
        <v>79.180000000000007</v>
      </c>
      <c r="H42" s="10"/>
      <c r="I42" s="12">
        <v>16.89</v>
      </c>
      <c r="J42" s="12">
        <v>12.9</v>
      </c>
      <c r="K42" s="12"/>
      <c r="L42" s="12">
        <v>165.5</v>
      </c>
      <c r="M42" s="8">
        <v>323.91000000000003</v>
      </c>
      <c r="N42" s="8">
        <f>F42*M42/1000</f>
        <v>35.630100000000006</v>
      </c>
      <c r="O42" s="13"/>
      <c r="P42" s="13"/>
      <c r="Q42" s="13"/>
    </row>
    <row r="43" spans="1:17" x14ac:dyDescent="0.25">
      <c r="A43" s="12"/>
      <c r="B43" s="597"/>
      <c r="C43" s="371" t="s">
        <v>68</v>
      </c>
      <c r="D43" s="371" t="s">
        <v>68</v>
      </c>
      <c r="E43" s="12" t="s">
        <v>52</v>
      </c>
      <c r="F43" s="12">
        <v>5</v>
      </c>
      <c r="G43" s="12">
        <v>5</v>
      </c>
      <c r="H43" s="10"/>
      <c r="I43" s="12" t="s">
        <v>21</v>
      </c>
      <c r="J43" s="12">
        <v>4.99</v>
      </c>
      <c r="K43" s="12" t="s">
        <v>21</v>
      </c>
      <c r="L43" s="12">
        <v>44.95</v>
      </c>
      <c r="M43" s="8">
        <v>118.3</v>
      </c>
      <c r="N43" s="8">
        <f t="shared" ref="N43:N50" si="3">F43*M43/1000</f>
        <v>0.59150000000000003</v>
      </c>
      <c r="O43" s="13"/>
      <c r="P43" s="13"/>
      <c r="Q43" s="13"/>
    </row>
    <row r="44" spans="1:17" x14ac:dyDescent="0.25">
      <c r="A44" s="12"/>
      <c r="B44" s="19"/>
      <c r="C44" s="322"/>
      <c r="D44" s="322"/>
      <c r="E44" s="12" t="s">
        <v>62</v>
      </c>
      <c r="F44" s="12">
        <v>18</v>
      </c>
      <c r="G44" s="12">
        <v>15.12</v>
      </c>
      <c r="H44" s="10"/>
      <c r="I44" s="12">
        <v>0.25</v>
      </c>
      <c r="J44" s="12" t="s">
        <v>21</v>
      </c>
      <c r="K44" s="12">
        <v>1.48</v>
      </c>
      <c r="L44" s="12">
        <v>6.2</v>
      </c>
      <c r="M44" s="8">
        <v>27.74</v>
      </c>
      <c r="N44" s="8">
        <f t="shared" si="3"/>
        <v>0.49931999999999999</v>
      </c>
      <c r="O44" s="17"/>
      <c r="P44" s="17"/>
      <c r="Q44" s="17"/>
    </row>
    <row r="45" spans="1:17" x14ac:dyDescent="0.25">
      <c r="A45" s="12"/>
      <c r="B45" s="10"/>
      <c r="C45" s="306"/>
      <c r="D45" s="306"/>
      <c r="E45" s="12" t="s">
        <v>63</v>
      </c>
      <c r="F45" s="12">
        <v>12</v>
      </c>
      <c r="G45" s="12">
        <v>12</v>
      </c>
      <c r="H45" s="10"/>
      <c r="I45" s="12">
        <v>0.13</v>
      </c>
      <c r="J45" s="12" t="s">
        <v>21</v>
      </c>
      <c r="K45" s="12">
        <v>1.89</v>
      </c>
      <c r="L45" s="12">
        <v>8.16</v>
      </c>
      <c r="M45" s="62"/>
      <c r="N45" s="8">
        <v>1.54</v>
      </c>
      <c r="O45" s="13"/>
      <c r="P45" s="13"/>
      <c r="Q45" s="13"/>
    </row>
    <row r="46" spans="1:17" x14ac:dyDescent="0.25">
      <c r="A46" s="12"/>
      <c r="B46" s="10"/>
      <c r="C46" s="306"/>
      <c r="D46" s="306"/>
      <c r="E46" s="12" t="s">
        <v>64</v>
      </c>
      <c r="F46" s="12"/>
      <c r="G46" s="12">
        <v>4.8</v>
      </c>
      <c r="H46" s="10"/>
      <c r="I46" s="12">
        <v>0.23</v>
      </c>
      <c r="J46" s="12" t="s">
        <v>21</v>
      </c>
      <c r="K46" s="12">
        <v>0.97</v>
      </c>
      <c r="L46" s="12">
        <v>2.16</v>
      </c>
      <c r="M46" s="8"/>
      <c r="N46" s="8">
        <f t="shared" si="3"/>
        <v>0</v>
      </c>
      <c r="O46" s="13"/>
      <c r="P46" s="13"/>
      <c r="Q46" s="13"/>
    </row>
    <row r="47" spans="1:17" x14ac:dyDescent="0.25">
      <c r="A47" s="12"/>
      <c r="B47" s="10"/>
      <c r="C47" s="306"/>
      <c r="D47" s="306"/>
      <c r="E47" s="12" t="s">
        <v>65</v>
      </c>
      <c r="F47" s="12">
        <v>4</v>
      </c>
      <c r="G47" s="12">
        <v>4</v>
      </c>
      <c r="H47" s="10"/>
      <c r="I47" s="12">
        <v>0.41</v>
      </c>
      <c r="J47" s="12">
        <v>4.3999999999999997E-2</v>
      </c>
      <c r="K47" s="12">
        <v>2.76</v>
      </c>
      <c r="L47" s="12">
        <v>13.36</v>
      </c>
      <c r="M47" s="8">
        <v>31.32</v>
      </c>
      <c r="N47" s="8">
        <f t="shared" si="3"/>
        <v>0.12528</v>
      </c>
      <c r="O47" s="17"/>
      <c r="P47" s="17"/>
      <c r="Q47" s="17"/>
    </row>
    <row r="48" spans="1:17" x14ac:dyDescent="0.25">
      <c r="A48" s="12"/>
      <c r="B48" s="10"/>
      <c r="C48" s="306"/>
      <c r="D48" s="306"/>
      <c r="E48" s="12" t="s">
        <v>66</v>
      </c>
      <c r="F48" s="12"/>
      <c r="G48" s="12">
        <v>50</v>
      </c>
      <c r="H48" s="10"/>
      <c r="I48" s="12"/>
      <c r="J48" s="12"/>
      <c r="K48" s="12"/>
      <c r="L48" s="12"/>
      <c r="M48" s="62"/>
      <c r="N48" s="8">
        <f t="shared" si="3"/>
        <v>0</v>
      </c>
      <c r="O48" s="17"/>
      <c r="P48" s="17"/>
      <c r="Q48" s="17"/>
    </row>
    <row r="49" spans="1:17" x14ac:dyDescent="0.25">
      <c r="A49" s="12"/>
      <c r="B49" s="10"/>
      <c r="C49" s="306"/>
      <c r="D49" s="306"/>
      <c r="E49" s="12" t="s">
        <v>67</v>
      </c>
      <c r="F49" s="12"/>
      <c r="G49" s="12">
        <v>50</v>
      </c>
      <c r="H49" s="10"/>
      <c r="I49" s="12">
        <v>0.23</v>
      </c>
      <c r="J49" s="12">
        <v>0.12</v>
      </c>
      <c r="K49" s="12">
        <v>0.97</v>
      </c>
      <c r="L49" s="12">
        <v>2.17</v>
      </c>
      <c r="M49" s="62"/>
      <c r="N49" s="8">
        <f t="shared" si="3"/>
        <v>0</v>
      </c>
      <c r="O49" s="17"/>
      <c r="P49" s="17"/>
      <c r="Q49" s="17"/>
    </row>
    <row r="50" spans="1:17" x14ac:dyDescent="0.25">
      <c r="A50" s="12"/>
      <c r="B50" s="10"/>
      <c r="C50" s="306"/>
      <c r="D50" s="306"/>
      <c r="E50" s="12" t="s">
        <v>22</v>
      </c>
      <c r="F50" s="12">
        <v>1</v>
      </c>
      <c r="G50" s="12">
        <v>1</v>
      </c>
      <c r="H50" s="10"/>
      <c r="I50" s="12"/>
      <c r="J50" s="12"/>
      <c r="K50" s="12"/>
      <c r="L50" s="12"/>
      <c r="M50" s="62"/>
      <c r="N50" s="8">
        <f t="shared" si="3"/>
        <v>0</v>
      </c>
      <c r="O50" s="16"/>
      <c r="P50" s="16"/>
      <c r="Q50" s="16"/>
    </row>
    <row r="51" spans="1:17" x14ac:dyDescent="0.25">
      <c r="A51" s="12"/>
      <c r="B51" s="10"/>
      <c r="C51" s="306"/>
      <c r="D51" s="306"/>
      <c r="E51" s="12"/>
      <c r="F51" s="12"/>
      <c r="G51" s="12"/>
      <c r="H51" s="10" t="s">
        <v>68</v>
      </c>
      <c r="I51" s="14">
        <v>18.14</v>
      </c>
      <c r="J51" s="14">
        <v>18.054000000000002</v>
      </c>
      <c r="K51" s="14">
        <v>8.07</v>
      </c>
      <c r="L51" s="14">
        <v>242.49999999999997</v>
      </c>
      <c r="M51" s="8"/>
      <c r="N51" s="15">
        <f>SUM(N42:N50)</f>
        <v>38.386200000000002</v>
      </c>
      <c r="O51" s="13"/>
      <c r="P51" s="13"/>
      <c r="Q51" s="13"/>
    </row>
    <row r="52" spans="1:17" x14ac:dyDescent="0.25">
      <c r="A52" s="12" t="s">
        <v>69</v>
      </c>
      <c r="B52" s="570" t="s">
        <v>70</v>
      </c>
      <c r="C52" s="321"/>
      <c r="D52" s="321"/>
      <c r="E52" s="12" t="s">
        <v>51</v>
      </c>
      <c r="F52" s="12">
        <v>250.5</v>
      </c>
      <c r="G52" s="12">
        <v>180</v>
      </c>
      <c r="H52" s="10"/>
      <c r="I52" s="12">
        <v>5.01</v>
      </c>
      <c r="J52" s="12">
        <v>0.72</v>
      </c>
      <c r="K52" s="12">
        <v>31.19</v>
      </c>
      <c r="L52" s="12">
        <v>144.29</v>
      </c>
      <c r="M52" s="8">
        <v>30.16</v>
      </c>
      <c r="N52" s="8">
        <f>F52*M52/1000</f>
        <v>7.5550800000000002</v>
      </c>
      <c r="O52" s="13"/>
      <c r="P52" s="13"/>
      <c r="Q52" s="13"/>
    </row>
    <row r="53" spans="1:17" x14ac:dyDescent="0.25">
      <c r="A53" s="12"/>
      <c r="B53" s="597"/>
      <c r="C53" s="346">
        <v>130</v>
      </c>
      <c r="D53" s="346">
        <v>170</v>
      </c>
      <c r="E53" s="12" t="s">
        <v>19</v>
      </c>
      <c r="F53" s="12">
        <v>24</v>
      </c>
      <c r="G53" s="12">
        <v>23.76</v>
      </c>
      <c r="H53" s="10"/>
      <c r="I53" s="12">
        <v>0.67</v>
      </c>
      <c r="J53" s="12">
        <v>0.76</v>
      </c>
      <c r="K53" s="12">
        <v>1.1200000000000001</v>
      </c>
      <c r="L53" s="12">
        <v>13.9</v>
      </c>
      <c r="M53" s="8">
        <v>51.71</v>
      </c>
      <c r="N53" s="8">
        <f t="shared" ref="N53:N55" si="4">F53*M53/1000</f>
        <v>1.2410399999999999</v>
      </c>
      <c r="O53" s="13"/>
      <c r="P53" s="13"/>
      <c r="Q53" s="13"/>
    </row>
    <row r="54" spans="1:17" x14ac:dyDescent="0.25">
      <c r="A54" s="12"/>
      <c r="B54" s="19"/>
      <c r="C54" s="322"/>
      <c r="D54" s="322"/>
      <c r="E54" s="12" t="s">
        <v>23</v>
      </c>
      <c r="F54" s="12">
        <v>5.2</v>
      </c>
      <c r="G54" s="12"/>
      <c r="H54" s="10"/>
      <c r="I54" s="12">
        <v>0.04</v>
      </c>
      <c r="J54" s="12">
        <v>3.77</v>
      </c>
      <c r="K54" s="12">
        <v>0.13</v>
      </c>
      <c r="L54" s="12">
        <v>34.369999999999997</v>
      </c>
      <c r="M54" s="8">
        <v>504.7</v>
      </c>
      <c r="N54" s="8">
        <f t="shared" si="4"/>
        <v>2.6244399999999999</v>
      </c>
      <c r="O54" s="13"/>
      <c r="P54" s="13"/>
      <c r="Q54" s="13"/>
    </row>
    <row r="55" spans="1:17" x14ac:dyDescent="0.25">
      <c r="A55" s="12"/>
      <c r="B55" s="10"/>
      <c r="C55" s="306"/>
      <c r="D55" s="306"/>
      <c r="E55" s="12" t="s">
        <v>22</v>
      </c>
      <c r="F55" s="12">
        <v>1.5</v>
      </c>
      <c r="G55" s="12"/>
      <c r="H55" s="10"/>
      <c r="I55" s="12" t="s">
        <v>21</v>
      </c>
      <c r="J55" s="12" t="s">
        <v>21</v>
      </c>
      <c r="K55" s="12" t="s">
        <v>21</v>
      </c>
      <c r="L55" s="12" t="s">
        <v>21</v>
      </c>
      <c r="M55" s="8"/>
      <c r="N55" s="8">
        <f t="shared" si="4"/>
        <v>0</v>
      </c>
      <c r="O55" s="16"/>
      <c r="P55" s="16"/>
      <c r="Q55" s="16"/>
    </row>
    <row r="56" spans="1:17" x14ac:dyDescent="0.25">
      <c r="A56" s="12"/>
      <c r="B56" s="10"/>
      <c r="C56" s="306"/>
      <c r="D56" s="306"/>
      <c r="E56" s="12"/>
      <c r="F56" s="12"/>
      <c r="G56" s="12"/>
      <c r="H56" s="10">
        <v>150</v>
      </c>
      <c r="I56" s="14">
        <v>5.72</v>
      </c>
      <c r="J56" s="14">
        <v>5.25</v>
      </c>
      <c r="K56" s="14">
        <v>32.440000000000005</v>
      </c>
      <c r="L56" s="14">
        <v>192.56</v>
      </c>
      <c r="M56" s="8"/>
      <c r="N56" s="15">
        <f>N52+N53+N54+N55</f>
        <v>11.42056</v>
      </c>
      <c r="O56" s="13"/>
      <c r="P56" s="13"/>
      <c r="Q56" s="13"/>
    </row>
    <row r="57" spans="1:17" x14ac:dyDescent="0.25">
      <c r="A57" s="12" t="s">
        <v>71</v>
      </c>
      <c r="B57" s="549" t="s">
        <v>163</v>
      </c>
      <c r="C57" s="306"/>
      <c r="D57" s="306"/>
      <c r="E57" s="12" t="s">
        <v>362</v>
      </c>
      <c r="F57" s="12">
        <v>25</v>
      </c>
      <c r="G57" s="12">
        <v>25</v>
      </c>
      <c r="H57" s="10"/>
      <c r="I57" s="12">
        <v>0.56999999999999995</v>
      </c>
      <c r="J57" s="12" t="s">
        <v>21</v>
      </c>
      <c r="K57" s="12">
        <v>14.45</v>
      </c>
      <c r="L57" s="12">
        <v>60.5</v>
      </c>
      <c r="M57" s="8">
        <v>109.76</v>
      </c>
      <c r="N57" s="8">
        <f>F57*M57/1000</f>
        <v>2.7440000000000002</v>
      </c>
      <c r="O57" s="13"/>
      <c r="P57" s="13"/>
      <c r="Q57" s="13"/>
    </row>
    <row r="58" spans="1:17" x14ac:dyDescent="0.25">
      <c r="A58" s="12"/>
      <c r="B58" s="549"/>
      <c r="C58" s="306">
        <v>200</v>
      </c>
      <c r="D58" s="306">
        <v>200</v>
      </c>
      <c r="E58" s="12" t="s">
        <v>20</v>
      </c>
      <c r="F58" s="12">
        <v>24</v>
      </c>
      <c r="G58" s="12">
        <v>14</v>
      </c>
      <c r="H58" s="10"/>
      <c r="I58" s="12" t="s">
        <v>21</v>
      </c>
      <c r="J58" s="12" t="s">
        <v>21</v>
      </c>
      <c r="K58" s="12">
        <v>19.96</v>
      </c>
      <c r="L58" s="12">
        <v>75.8</v>
      </c>
      <c r="M58" s="8">
        <v>52.87</v>
      </c>
      <c r="N58" s="8">
        <f>F58*M58/1000</f>
        <v>1.2688799999999998</v>
      </c>
      <c r="O58" s="16"/>
      <c r="P58" s="16"/>
      <c r="Q58" s="16"/>
    </row>
    <row r="59" spans="1:17" x14ac:dyDescent="0.25">
      <c r="A59" s="12"/>
      <c r="B59" s="10"/>
      <c r="C59" s="306"/>
      <c r="D59" s="306"/>
      <c r="E59" s="12"/>
      <c r="F59" s="12"/>
      <c r="G59" s="12"/>
      <c r="H59" s="10">
        <v>200</v>
      </c>
      <c r="I59" s="14">
        <v>0.56999999999999995</v>
      </c>
      <c r="J59" s="14">
        <v>0</v>
      </c>
      <c r="K59" s="14">
        <v>34.409999999999997</v>
      </c>
      <c r="L59" s="14">
        <v>136.30000000000001</v>
      </c>
      <c r="M59" s="8"/>
      <c r="N59" s="15">
        <f>N57+N58</f>
        <v>4.01288</v>
      </c>
      <c r="O59" s="13"/>
      <c r="P59" s="13"/>
      <c r="Q59" s="13"/>
    </row>
    <row r="60" spans="1:17" x14ac:dyDescent="0.25">
      <c r="A60" s="12"/>
      <c r="B60" s="10" t="s">
        <v>72</v>
      </c>
      <c r="C60" s="372" t="s">
        <v>378</v>
      </c>
      <c r="D60" s="372" t="s">
        <v>379</v>
      </c>
      <c r="E60" s="20" t="s">
        <v>73</v>
      </c>
      <c r="F60" s="20">
        <v>40</v>
      </c>
      <c r="G60" s="20">
        <v>40</v>
      </c>
      <c r="H60" s="32">
        <v>40</v>
      </c>
      <c r="I60" s="12">
        <v>3.48</v>
      </c>
      <c r="J60" s="12">
        <v>0.6</v>
      </c>
      <c r="K60" s="12">
        <v>16</v>
      </c>
      <c r="L60" s="12">
        <v>83.6</v>
      </c>
      <c r="M60" s="8">
        <v>55.61</v>
      </c>
      <c r="N60" s="15">
        <f>F60*M60/1000</f>
        <v>2.2244000000000002</v>
      </c>
      <c r="O60" s="13"/>
      <c r="P60" s="13"/>
      <c r="Q60" s="13"/>
    </row>
    <row r="61" spans="1:17" x14ac:dyDescent="0.25">
      <c r="A61" s="12"/>
      <c r="B61" s="12"/>
      <c r="C61" s="347"/>
      <c r="D61" s="347"/>
      <c r="E61" s="12" t="s">
        <v>74</v>
      </c>
      <c r="F61" s="12">
        <v>80</v>
      </c>
      <c r="G61" s="12">
        <v>80</v>
      </c>
      <c r="H61" s="10">
        <v>80</v>
      </c>
      <c r="I61" s="12">
        <v>5.28</v>
      </c>
      <c r="J61" s="12">
        <v>0.96</v>
      </c>
      <c r="K61" s="12">
        <v>28.24</v>
      </c>
      <c r="L61" s="12">
        <v>144.80000000000001</v>
      </c>
      <c r="M61" s="8">
        <v>46.28</v>
      </c>
      <c r="N61" s="15">
        <f>F61*M61/1000</f>
        <v>3.7023999999999999</v>
      </c>
      <c r="O61" s="21"/>
      <c r="P61" s="21"/>
      <c r="Q61" s="21"/>
    </row>
    <row r="62" spans="1:17" x14ac:dyDescent="0.25">
      <c r="A62" s="12"/>
      <c r="B62" s="12"/>
      <c r="C62" s="347"/>
      <c r="D62" s="347"/>
      <c r="E62" s="12"/>
      <c r="F62" s="12"/>
      <c r="G62" s="12"/>
      <c r="H62" s="10"/>
      <c r="I62" s="14">
        <v>8.76</v>
      </c>
      <c r="J62" s="14">
        <v>1.56</v>
      </c>
      <c r="K62" s="14">
        <v>44.239999999999995</v>
      </c>
      <c r="L62" s="14">
        <v>228.4</v>
      </c>
      <c r="M62" s="15"/>
      <c r="N62" s="15"/>
      <c r="O62" s="13"/>
      <c r="P62" s="13"/>
      <c r="Q62" s="13"/>
    </row>
    <row r="63" spans="1:17" x14ac:dyDescent="0.25">
      <c r="A63" s="12" t="s">
        <v>75</v>
      </c>
      <c r="B63" s="549" t="s">
        <v>76</v>
      </c>
      <c r="C63" s="306">
        <v>75</v>
      </c>
      <c r="D63" s="306">
        <v>75</v>
      </c>
      <c r="E63" s="12" t="s">
        <v>77</v>
      </c>
      <c r="F63" s="12">
        <v>40</v>
      </c>
      <c r="G63" s="12">
        <v>40</v>
      </c>
      <c r="H63" s="10"/>
      <c r="I63" s="12">
        <v>4.12</v>
      </c>
      <c r="J63" s="12">
        <v>0.44</v>
      </c>
      <c r="K63" s="12">
        <v>27.6</v>
      </c>
      <c r="L63" s="12">
        <v>167</v>
      </c>
      <c r="M63" s="8">
        <v>31.32</v>
      </c>
      <c r="N63" s="8">
        <f>F63*M63/1000</f>
        <v>1.2527999999999999</v>
      </c>
      <c r="O63" s="13"/>
      <c r="P63" s="13"/>
      <c r="Q63" s="13"/>
    </row>
    <row r="64" spans="1:17" x14ac:dyDescent="0.25">
      <c r="A64" s="12"/>
      <c r="B64" s="549"/>
      <c r="C64" s="306"/>
      <c r="D64" s="306"/>
      <c r="E64" s="12" t="s">
        <v>78</v>
      </c>
      <c r="F64" s="12">
        <v>2.2999999999999998</v>
      </c>
      <c r="G64" s="12">
        <v>2.2999999999999998</v>
      </c>
      <c r="H64" s="10"/>
      <c r="I64" s="12">
        <v>0.23</v>
      </c>
      <c r="J64" s="12">
        <v>0.02</v>
      </c>
      <c r="K64" s="12">
        <v>0.09</v>
      </c>
      <c r="L64" s="12">
        <v>49.57</v>
      </c>
      <c r="M64" s="8">
        <v>31.32</v>
      </c>
      <c r="N64" s="8">
        <f t="shared" ref="N64:N72" si="5">F64*M64/1000</f>
        <v>7.2036000000000003E-2</v>
      </c>
      <c r="O64" s="13"/>
      <c r="P64" s="13"/>
      <c r="Q64" s="13"/>
    </row>
    <row r="65" spans="1:17" x14ac:dyDescent="0.25">
      <c r="A65" s="12"/>
      <c r="B65" s="10"/>
      <c r="C65" s="306"/>
      <c r="D65" s="306"/>
      <c r="E65" s="12" t="s">
        <v>79</v>
      </c>
      <c r="F65" s="12">
        <v>2.1</v>
      </c>
      <c r="G65" s="12"/>
      <c r="H65" s="10"/>
      <c r="I65" s="12">
        <v>0.26</v>
      </c>
      <c r="J65" s="12">
        <v>0.24</v>
      </c>
      <c r="K65" s="12">
        <v>0.01</v>
      </c>
      <c r="L65" s="12">
        <v>3.9</v>
      </c>
      <c r="M65" s="8">
        <v>220.75</v>
      </c>
      <c r="N65" s="8">
        <f t="shared" si="5"/>
        <v>0.46357500000000007</v>
      </c>
      <c r="O65" s="13"/>
      <c r="P65" s="13"/>
      <c r="Q65" s="13"/>
    </row>
    <row r="66" spans="1:17" x14ac:dyDescent="0.25">
      <c r="A66" s="12"/>
      <c r="B66" s="10"/>
      <c r="C66" s="306"/>
      <c r="D66" s="306"/>
      <c r="E66" s="12" t="s">
        <v>80</v>
      </c>
      <c r="F66" s="12">
        <v>0.9</v>
      </c>
      <c r="G66" s="12"/>
      <c r="H66" s="10"/>
      <c r="I66" s="12">
        <v>0.11</v>
      </c>
      <c r="J66" s="12">
        <v>0.1</v>
      </c>
      <c r="K66" s="12" t="s">
        <v>21</v>
      </c>
      <c r="L66" s="12">
        <v>1.41</v>
      </c>
      <c r="M66" s="8">
        <v>220.75</v>
      </c>
      <c r="N66" s="8">
        <f t="shared" si="5"/>
        <v>0.19867500000000002</v>
      </c>
      <c r="O66" s="13"/>
      <c r="P66" s="13"/>
      <c r="Q66" s="13"/>
    </row>
    <row r="67" spans="1:17" x14ac:dyDescent="0.25">
      <c r="A67" s="12"/>
      <c r="B67" s="10"/>
      <c r="C67" s="306"/>
      <c r="D67" s="306"/>
      <c r="E67" s="12" t="s">
        <v>20</v>
      </c>
      <c r="F67" s="12">
        <v>21.15</v>
      </c>
      <c r="G67" s="12">
        <v>21.15</v>
      </c>
      <c r="H67" s="10"/>
      <c r="I67" s="12" t="s">
        <v>21</v>
      </c>
      <c r="J67" s="12" t="s">
        <v>21</v>
      </c>
      <c r="K67" s="12">
        <v>21.1</v>
      </c>
      <c r="L67" s="12">
        <v>80.16</v>
      </c>
      <c r="M67" s="8">
        <v>52.87</v>
      </c>
      <c r="N67" s="8">
        <f t="shared" si="5"/>
        <v>1.1182004999999999</v>
      </c>
      <c r="O67" s="13"/>
      <c r="P67" s="13"/>
      <c r="Q67" s="13"/>
    </row>
    <row r="68" spans="1:17" x14ac:dyDescent="0.25">
      <c r="A68" s="12"/>
      <c r="B68" s="10"/>
      <c r="C68" s="306"/>
      <c r="D68" s="306"/>
      <c r="E68" s="12" t="s">
        <v>23</v>
      </c>
      <c r="F68" s="12">
        <v>9.6</v>
      </c>
      <c r="G68" s="12">
        <v>9.6</v>
      </c>
      <c r="H68" s="10"/>
      <c r="I68" s="12">
        <v>0.08</v>
      </c>
      <c r="J68" s="12">
        <v>6.96</v>
      </c>
      <c r="K68" s="12">
        <v>0.25</v>
      </c>
      <c r="L68" s="12">
        <v>63.46</v>
      </c>
      <c r="M68" s="8">
        <v>504.7</v>
      </c>
      <c r="N68" s="8">
        <f t="shared" si="5"/>
        <v>4.8451199999999996</v>
      </c>
      <c r="O68" s="13"/>
      <c r="P68" s="13"/>
      <c r="Q68" s="13"/>
    </row>
    <row r="69" spans="1:17" x14ac:dyDescent="0.25">
      <c r="A69" s="12"/>
      <c r="B69" s="10"/>
      <c r="C69" s="306"/>
      <c r="D69" s="306"/>
      <c r="E69" s="12" t="s">
        <v>19</v>
      </c>
      <c r="F69" s="12">
        <v>7.55</v>
      </c>
      <c r="G69" s="12">
        <v>7.55</v>
      </c>
      <c r="H69" s="10"/>
      <c r="I69" s="12">
        <v>0.21</v>
      </c>
      <c r="J69" s="12">
        <v>0.24</v>
      </c>
      <c r="K69" s="12">
        <v>0.35</v>
      </c>
      <c r="L69" s="12">
        <v>4.37</v>
      </c>
      <c r="M69" s="8">
        <v>51.71</v>
      </c>
      <c r="N69" s="8">
        <f t="shared" si="5"/>
        <v>0.39041049999999999</v>
      </c>
      <c r="O69" s="17"/>
      <c r="P69" s="17"/>
      <c r="Q69" s="17"/>
    </row>
    <row r="70" spans="1:17" x14ac:dyDescent="0.25">
      <c r="A70" s="12"/>
      <c r="B70" s="10"/>
      <c r="C70" s="306"/>
      <c r="D70" s="306"/>
      <c r="E70" s="12" t="s">
        <v>81</v>
      </c>
      <c r="F70" s="12">
        <v>0.19</v>
      </c>
      <c r="G70" s="12">
        <v>0.19</v>
      </c>
      <c r="H70" s="10"/>
      <c r="I70" s="12" t="s">
        <v>21</v>
      </c>
      <c r="J70" s="12" t="s">
        <v>21</v>
      </c>
      <c r="K70" s="12" t="s">
        <v>21</v>
      </c>
      <c r="L70" s="12" t="s">
        <v>21</v>
      </c>
      <c r="M70" s="62"/>
      <c r="N70" s="8">
        <f t="shared" si="5"/>
        <v>0</v>
      </c>
      <c r="O70" s="13"/>
      <c r="P70" s="13"/>
      <c r="Q70" s="13"/>
    </row>
    <row r="71" spans="1:17" x14ac:dyDescent="0.25">
      <c r="A71" s="12"/>
      <c r="B71" s="10"/>
      <c r="C71" s="306"/>
      <c r="D71" s="306"/>
      <c r="E71" s="12" t="s">
        <v>82</v>
      </c>
      <c r="F71" s="12">
        <v>0.25</v>
      </c>
      <c r="G71" s="12">
        <v>0.25</v>
      </c>
      <c r="H71" s="10"/>
      <c r="I71" s="12" t="s">
        <v>21</v>
      </c>
      <c r="J71" s="12">
        <v>0.249</v>
      </c>
      <c r="K71" s="12" t="s">
        <v>21</v>
      </c>
      <c r="L71" s="12">
        <v>2.25</v>
      </c>
      <c r="M71" s="8">
        <v>504.7</v>
      </c>
      <c r="N71" s="8">
        <f t="shared" si="5"/>
        <v>0.12617500000000001</v>
      </c>
      <c r="O71" s="17"/>
      <c r="P71" s="17"/>
      <c r="Q71" s="17"/>
    </row>
    <row r="72" spans="1:17" x14ac:dyDescent="0.25">
      <c r="A72" s="12"/>
      <c r="B72" s="10"/>
      <c r="C72" s="306"/>
      <c r="D72" s="306"/>
      <c r="E72" s="12" t="s">
        <v>83</v>
      </c>
      <c r="F72" s="12">
        <v>84.19</v>
      </c>
      <c r="G72" s="12"/>
      <c r="H72" s="10"/>
      <c r="I72" s="12"/>
      <c r="J72" s="12"/>
      <c r="K72" s="12"/>
      <c r="L72" s="12"/>
      <c r="M72" s="8"/>
      <c r="N72" s="8">
        <f t="shared" si="5"/>
        <v>0</v>
      </c>
      <c r="O72" s="22"/>
      <c r="P72" s="22"/>
      <c r="Q72" s="22"/>
    </row>
    <row r="73" spans="1:17" x14ac:dyDescent="0.25">
      <c r="A73" s="12"/>
      <c r="B73" s="10"/>
      <c r="C73" s="306"/>
      <c r="D73" s="306"/>
      <c r="E73" s="12"/>
      <c r="F73" s="12"/>
      <c r="G73" s="12"/>
      <c r="H73" s="10">
        <v>75</v>
      </c>
      <c r="I73" s="14">
        <v>5.0100000000000007</v>
      </c>
      <c r="J73" s="14">
        <v>8.2490000000000006</v>
      </c>
      <c r="K73" s="14">
        <v>49.400000000000006</v>
      </c>
      <c r="L73" s="14">
        <v>372.11999999999995</v>
      </c>
      <c r="M73" s="8"/>
      <c r="N73" s="15">
        <f>SUM(N63:N72)</f>
        <v>8.4669919999999994</v>
      </c>
      <c r="O73" s="22"/>
      <c r="P73" s="22"/>
      <c r="Q73" s="22"/>
    </row>
    <row r="74" spans="1:17" x14ac:dyDescent="0.25">
      <c r="A74" s="12"/>
      <c r="B74" s="134" t="s">
        <v>326</v>
      </c>
      <c r="C74" s="306">
        <v>100</v>
      </c>
      <c r="D74" s="306">
        <v>100</v>
      </c>
      <c r="E74" s="135" t="s">
        <v>326</v>
      </c>
      <c r="F74" s="12">
        <v>100</v>
      </c>
      <c r="G74" s="12">
        <v>100</v>
      </c>
      <c r="H74" s="10"/>
      <c r="I74" s="12">
        <v>2.9</v>
      </c>
      <c r="J74" s="12">
        <v>2.5</v>
      </c>
      <c r="K74" s="12">
        <v>4.2</v>
      </c>
      <c r="L74" s="14">
        <v>144</v>
      </c>
      <c r="M74" s="63">
        <v>78.930000000000007</v>
      </c>
      <c r="N74" s="8">
        <f>F74*M74/1000</f>
        <v>7.8930000000000007</v>
      </c>
    </row>
    <row r="75" spans="1:17" x14ac:dyDescent="0.25">
      <c r="A75" s="580" t="s">
        <v>84</v>
      </c>
      <c r="B75" s="581"/>
      <c r="C75" s="330"/>
      <c r="D75" s="330"/>
      <c r="E75" s="12"/>
      <c r="F75" s="12"/>
      <c r="G75" s="12"/>
      <c r="H75" s="10"/>
      <c r="I75" s="14">
        <v>53.600999999999999</v>
      </c>
      <c r="J75" s="14">
        <v>59.128000000000007</v>
      </c>
      <c r="K75" s="14">
        <v>234.68800000000002</v>
      </c>
      <c r="L75" s="14">
        <v>1675.1399999999999</v>
      </c>
      <c r="M75" s="14"/>
      <c r="N75" s="23"/>
      <c r="O75" s="22"/>
      <c r="P75" s="22"/>
      <c r="Q75" s="22"/>
    </row>
    <row r="76" spans="1:17" x14ac:dyDescent="0.25">
      <c r="A76" s="580" t="s">
        <v>85</v>
      </c>
      <c r="B76" s="581"/>
      <c r="C76" s="330"/>
      <c r="D76" s="330"/>
      <c r="E76" s="12"/>
      <c r="F76" s="12"/>
      <c r="G76" s="12"/>
      <c r="H76" s="10"/>
      <c r="I76" s="23">
        <v>72.420999999999992</v>
      </c>
      <c r="J76" s="23">
        <v>80.288000000000011</v>
      </c>
      <c r="K76" s="23">
        <v>355.62800000000004</v>
      </c>
      <c r="L76" s="23">
        <v>2426.64</v>
      </c>
      <c r="M76" s="8"/>
      <c r="N76" s="138">
        <v>202.57</v>
      </c>
      <c r="O76" s="24"/>
      <c r="P76" s="24"/>
      <c r="Q76" s="24"/>
    </row>
    <row r="77" spans="1:17" ht="22.8" x14ac:dyDescent="0.25">
      <c r="A77" s="57" t="s">
        <v>321</v>
      </c>
      <c r="B77" s="59"/>
      <c r="C77" s="330"/>
      <c r="D77" s="330"/>
      <c r="E77" s="60"/>
      <c r="F77" s="60"/>
      <c r="G77" s="60"/>
      <c r="H77" s="58"/>
      <c r="I77" s="23"/>
      <c r="J77" s="23"/>
      <c r="K77" s="23"/>
      <c r="L77" s="23"/>
      <c r="M77" s="8"/>
      <c r="N77" s="138"/>
      <c r="O77" s="24"/>
      <c r="P77" s="24"/>
      <c r="Q77" s="24"/>
    </row>
    <row r="78" spans="1:17" ht="25.5" customHeight="1" x14ac:dyDescent="0.25">
      <c r="A78" s="6" t="s">
        <v>86</v>
      </c>
      <c r="B78" s="6" t="s">
        <v>2</v>
      </c>
      <c r="C78" s="234"/>
      <c r="D78" s="234"/>
      <c r="E78" s="6" t="s">
        <v>3</v>
      </c>
      <c r="F78" s="6" t="s">
        <v>4</v>
      </c>
      <c r="G78" s="6" t="s">
        <v>5</v>
      </c>
      <c r="H78" s="6" t="s">
        <v>6</v>
      </c>
      <c r="I78" s="6" t="s">
        <v>7</v>
      </c>
      <c r="J78" s="6" t="s">
        <v>8</v>
      </c>
      <c r="K78" s="6" t="s">
        <v>9</v>
      </c>
      <c r="L78" s="6" t="s">
        <v>10</v>
      </c>
      <c r="M78" s="8" t="s">
        <v>11</v>
      </c>
      <c r="N78" s="9" t="s">
        <v>12</v>
      </c>
    </row>
    <row r="79" spans="1:17" x14ac:dyDescent="0.25">
      <c r="A79" s="12" t="s">
        <v>14</v>
      </c>
      <c r="B79" s="7"/>
      <c r="C79" s="348"/>
      <c r="D79" s="348"/>
      <c r="E79" s="12"/>
      <c r="F79" s="12"/>
      <c r="G79" s="12"/>
      <c r="H79" s="10"/>
      <c r="I79" s="12"/>
      <c r="J79" s="12"/>
      <c r="K79" s="12"/>
      <c r="L79" s="12"/>
      <c r="M79" s="8"/>
      <c r="N79" s="8"/>
    </row>
    <row r="80" spans="1:17" x14ac:dyDescent="0.25">
      <c r="A80" s="12" t="s">
        <v>135</v>
      </c>
      <c r="B80" s="570" t="s">
        <v>136</v>
      </c>
      <c r="C80" s="321"/>
      <c r="D80" s="321"/>
      <c r="E80" s="12" t="s">
        <v>137</v>
      </c>
      <c r="F80" s="12">
        <v>83</v>
      </c>
      <c r="G80" s="12">
        <v>82</v>
      </c>
      <c r="H80" s="10"/>
      <c r="I80" s="12">
        <v>14.9</v>
      </c>
      <c r="J80" s="12">
        <v>0.5</v>
      </c>
      <c r="K80" s="12">
        <v>1.49</v>
      </c>
      <c r="L80" s="12">
        <v>73.040000000000006</v>
      </c>
      <c r="M80" s="8">
        <v>321.70999999999998</v>
      </c>
      <c r="N80" s="8">
        <f>F80*M80/1000</f>
        <v>26.701929999999997</v>
      </c>
    </row>
    <row r="81" spans="1:14" x14ac:dyDescent="0.25">
      <c r="A81" s="12"/>
      <c r="B81" s="571"/>
      <c r="C81" s="322">
        <v>110</v>
      </c>
      <c r="D81" s="322">
        <v>130</v>
      </c>
      <c r="E81" s="12" t="s">
        <v>20</v>
      </c>
      <c r="F81" s="12">
        <v>10</v>
      </c>
      <c r="G81" s="12">
        <v>10</v>
      </c>
      <c r="H81" s="10"/>
      <c r="I81" s="12" t="s">
        <v>21</v>
      </c>
      <c r="J81" s="12" t="s">
        <v>21</v>
      </c>
      <c r="K81" s="12">
        <v>9.98</v>
      </c>
      <c r="L81" s="12">
        <v>37.9</v>
      </c>
      <c r="M81" s="8">
        <v>52.87</v>
      </c>
      <c r="N81" s="8">
        <f t="shared" ref="N81:N89" si="6">F81*M81/1000</f>
        <v>0.52869999999999995</v>
      </c>
    </row>
    <row r="82" spans="1:14" x14ac:dyDescent="0.25">
      <c r="A82" s="12" t="s">
        <v>138</v>
      </c>
      <c r="B82" s="7"/>
      <c r="C82" s="348"/>
      <c r="D82" s="348"/>
      <c r="E82" s="12" t="s">
        <v>92</v>
      </c>
      <c r="F82" s="12">
        <v>12</v>
      </c>
      <c r="G82" s="12">
        <v>12</v>
      </c>
      <c r="H82" s="10"/>
      <c r="I82" s="12">
        <v>1.52</v>
      </c>
      <c r="J82" s="12">
        <v>1.1499999999999999</v>
      </c>
      <c r="K82" s="12"/>
      <c r="L82" s="12">
        <v>16.39</v>
      </c>
      <c r="M82" s="8">
        <v>220.75</v>
      </c>
      <c r="N82" s="8">
        <f t="shared" si="6"/>
        <v>2.649</v>
      </c>
    </row>
    <row r="83" spans="1:14" x14ac:dyDescent="0.25">
      <c r="A83" s="12"/>
      <c r="B83" s="7"/>
      <c r="C83" s="348"/>
      <c r="D83" s="348"/>
      <c r="E83" s="12" t="s">
        <v>139</v>
      </c>
      <c r="F83" s="12">
        <v>5</v>
      </c>
      <c r="G83" s="12">
        <v>5</v>
      </c>
      <c r="H83" s="10"/>
      <c r="I83" s="12">
        <v>0.04</v>
      </c>
      <c r="J83" s="12">
        <v>3.63</v>
      </c>
      <c r="K83" s="12">
        <v>0.13</v>
      </c>
      <c r="L83" s="12">
        <v>33.049999999999997</v>
      </c>
      <c r="M83" s="8">
        <v>504.7</v>
      </c>
      <c r="N83" s="8">
        <f t="shared" si="6"/>
        <v>2.5234999999999999</v>
      </c>
    </row>
    <row r="84" spans="1:14" x14ac:dyDescent="0.25">
      <c r="A84" s="12"/>
      <c r="B84" s="7"/>
      <c r="C84" s="348"/>
      <c r="D84" s="348"/>
      <c r="E84" s="12" t="s">
        <v>94</v>
      </c>
      <c r="F84" s="12">
        <v>5</v>
      </c>
      <c r="G84" s="12">
        <v>5</v>
      </c>
      <c r="H84" s="10"/>
      <c r="I84" s="12">
        <v>0.28000000000000003</v>
      </c>
      <c r="J84" s="12">
        <v>0.04</v>
      </c>
      <c r="K84" s="12">
        <v>1.81</v>
      </c>
      <c r="L84" s="12">
        <v>8.27</v>
      </c>
      <c r="M84" s="8"/>
      <c r="N84" s="8">
        <f t="shared" si="6"/>
        <v>0</v>
      </c>
    </row>
    <row r="85" spans="1:14" x14ac:dyDescent="0.25">
      <c r="A85" s="12"/>
      <c r="B85" s="7"/>
      <c r="C85" s="348"/>
      <c r="D85" s="348"/>
      <c r="E85" s="12" t="s">
        <v>57</v>
      </c>
      <c r="F85" s="12">
        <v>5</v>
      </c>
      <c r="G85" s="12">
        <v>5</v>
      </c>
      <c r="H85" s="10"/>
      <c r="I85" s="12">
        <v>0.14000000000000001</v>
      </c>
      <c r="J85" s="12">
        <v>1</v>
      </c>
      <c r="K85" s="12">
        <v>0.16</v>
      </c>
      <c r="L85" s="12">
        <v>10.3</v>
      </c>
      <c r="M85" s="8">
        <v>171.79</v>
      </c>
      <c r="N85" s="8">
        <f t="shared" si="6"/>
        <v>0.85894999999999988</v>
      </c>
    </row>
    <row r="86" spans="1:14" x14ac:dyDescent="0.25">
      <c r="A86" s="12"/>
      <c r="B86" s="7"/>
      <c r="C86" s="348"/>
      <c r="D86" s="348"/>
      <c r="E86" s="12" t="s">
        <v>22</v>
      </c>
      <c r="F86" s="12">
        <v>0.5</v>
      </c>
      <c r="G86" s="12">
        <v>0.5</v>
      </c>
      <c r="H86" s="10"/>
      <c r="I86" s="12" t="s">
        <v>21</v>
      </c>
      <c r="J86" s="12" t="s">
        <v>21</v>
      </c>
      <c r="K86" s="12" t="s">
        <v>21</v>
      </c>
      <c r="L86" s="12" t="s">
        <v>21</v>
      </c>
      <c r="M86" s="8"/>
      <c r="N86" s="8">
        <f t="shared" si="6"/>
        <v>0</v>
      </c>
    </row>
    <row r="87" spans="1:14" x14ac:dyDescent="0.25">
      <c r="A87" s="12"/>
      <c r="B87" s="7"/>
      <c r="C87" s="348"/>
      <c r="D87" s="348"/>
      <c r="E87" s="12" t="s">
        <v>140</v>
      </c>
      <c r="F87" s="12">
        <v>10</v>
      </c>
      <c r="G87" s="12">
        <v>10</v>
      </c>
      <c r="H87" s="10"/>
      <c r="I87" s="12">
        <v>0.08</v>
      </c>
      <c r="J87" s="12">
        <v>7.25</v>
      </c>
      <c r="K87" s="12">
        <v>0.26</v>
      </c>
      <c r="L87" s="12">
        <v>66.099999999999994</v>
      </c>
      <c r="M87" s="8">
        <v>504.7</v>
      </c>
      <c r="N87" s="8">
        <f t="shared" si="6"/>
        <v>5.0469999999999997</v>
      </c>
    </row>
    <row r="88" spans="1:14" x14ac:dyDescent="0.25">
      <c r="A88" s="12"/>
      <c r="B88" s="7"/>
      <c r="C88" s="348"/>
      <c r="D88" s="348"/>
      <c r="E88" s="12" t="s">
        <v>107</v>
      </c>
      <c r="F88" s="12">
        <v>46</v>
      </c>
      <c r="G88" s="12">
        <v>28</v>
      </c>
      <c r="H88" s="10"/>
      <c r="I88" s="12">
        <v>0.18</v>
      </c>
      <c r="J88" s="12">
        <v>0.16</v>
      </c>
      <c r="K88" s="12">
        <v>4.0999999999999996</v>
      </c>
      <c r="L88" s="12">
        <v>18.22</v>
      </c>
      <c r="M88" s="8">
        <v>83.14</v>
      </c>
      <c r="N88" s="8">
        <f t="shared" si="6"/>
        <v>3.8244400000000001</v>
      </c>
    </row>
    <row r="89" spans="1:14" ht="12" customHeight="1" x14ac:dyDescent="0.25">
      <c r="A89" s="12"/>
      <c r="B89" s="7"/>
      <c r="C89" s="348"/>
      <c r="D89" s="348"/>
      <c r="E89" s="12" t="s">
        <v>141</v>
      </c>
      <c r="F89" s="12">
        <v>0.01</v>
      </c>
      <c r="G89" s="12">
        <v>0.01</v>
      </c>
      <c r="H89" s="10"/>
      <c r="I89" s="12"/>
      <c r="J89" s="12"/>
      <c r="K89" s="12"/>
      <c r="L89" s="12"/>
      <c r="M89" s="8"/>
      <c r="N89" s="8">
        <f t="shared" si="6"/>
        <v>0</v>
      </c>
    </row>
    <row r="90" spans="1:14" ht="13.5" customHeight="1" x14ac:dyDescent="0.25">
      <c r="A90" s="12"/>
      <c r="B90" s="7"/>
      <c r="C90" s="348"/>
      <c r="D90" s="348"/>
      <c r="E90" s="12"/>
      <c r="F90" s="12"/>
      <c r="G90" s="12"/>
      <c r="H90" s="10" t="s">
        <v>142</v>
      </c>
      <c r="I90" s="14">
        <v>17.14</v>
      </c>
      <c r="J90" s="14">
        <v>13.73</v>
      </c>
      <c r="K90" s="14">
        <v>17.93</v>
      </c>
      <c r="L90" s="14">
        <v>263.27</v>
      </c>
      <c r="M90" s="8"/>
      <c r="N90" s="15">
        <f>SUM(N80:N89)</f>
        <v>42.133519999999997</v>
      </c>
    </row>
    <row r="91" spans="1:14" x14ac:dyDescent="0.25">
      <c r="A91" s="12"/>
      <c r="B91" s="604" t="s">
        <v>143</v>
      </c>
      <c r="C91" s="348"/>
      <c r="D91" s="348"/>
      <c r="E91" s="12" t="s">
        <v>144</v>
      </c>
      <c r="F91" s="12">
        <v>4</v>
      </c>
      <c r="G91" s="12"/>
      <c r="H91" s="10"/>
      <c r="I91" s="12">
        <v>0.54</v>
      </c>
      <c r="J91" s="12">
        <v>2.16</v>
      </c>
      <c r="K91" s="12">
        <v>0.74</v>
      </c>
      <c r="L91" s="12">
        <v>24.42</v>
      </c>
      <c r="M91" s="8">
        <v>430.63</v>
      </c>
      <c r="N91" s="8">
        <f>F91*M91/1000</f>
        <v>1.7225200000000001</v>
      </c>
    </row>
    <row r="92" spans="1:14" x14ac:dyDescent="0.25">
      <c r="A92" s="12" t="s">
        <v>99</v>
      </c>
      <c r="B92" s="604"/>
      <c r="C92" s="348">
        <v>200</v>
      </c>
      <c r="D92" s="348">
        <v>200</v>
      </c>
      <c r="E92" s="12" t="s">
        <v>145</v>
      </c>
      <c r="F92" s="12">
        <v>100</v>
      </c>
      <c r="G92" s="12"/>
      <c r="H92" s="10"/>
      <c r="I92" s="12">
        <v>2.82</v>
      </c>
      <c r="J92" s="12">
        <v>3.2</v>
      </c>
      <c r="K92" s="12">
        <v>4.7300000000000004</v>
      </c>
      <c r="L92" s="12">
        <v>58</v>
      </c>
      <c r="M92" s="8">
        <v>51.71</v>
      </c>
      <c r="N92" s="8">
        <f t="shared" ref="N92:N97" si="7">F92*M92/1000</f>
        <v>5.1710000000000003</v>
      </c>
    </row>
    <row r="93" spans="1:14" ht="12" customHeight="1" x14ac:dyDescent="0.25">
      <c r="A93" s="12"/>
      <c r="B93" s="604"/>
      <c r="C93" s="348"/>
      <c r="D93" s="348"/>
      <c r="E93" s="12" t="s">
        <v>20</v>
      </c>
      <c r="F93" s="12">
        <v>11.1</v>
      </c>
      <c r="G93" s="12"/>
      <c r="H93" s="10"/>
      <c r="I93" s="12" t="s">
        <v>21</v>
      </c>
      <c r="J93" s="12" t="s">
        <v>21</v>
      </c>
      <c r="K93" s="12">
        <v>11.087999999999999</v>
      </c>
      <c r="L93" s="12">
        <v>42.67</v>
      </c>
      <c r="M93" s="8">
        <v>52.87</v>
      </c>
      <c r="N93" s="8">
        <f t="shared" si="7"/>
        <v>0.58685699999999996</v>
      </c>
    </row>
    <row r="94" spans="1:14" x14ac:dyDescent="0.25">
      <c r="A94" s="12"/>
      <c r="B94" s="7"/>
      <c r="C94" s="348"/>
      <c r="D94" s="348"/>
      <c r="E94" s="12"/>
      <c r="F94" s="12"/>
      <c r="G94" s="12"/>
      <c r="H94" s="10">
        <v>200</v>
      </c>
      <c r="I94" s="14">
        <v>3.36</v>
      </c>
      <c r="J94" s="14">
        <v>5.36</v>
      </c>
      <c r="K94" s="14">
        <v>16.558</v>
      </c>
      <c r="L94" s="14">
        <v>125.09</v>
      </c>
      <c r="M94" s="8"/>
      <c r="N94" s="15">
        <v>6.77</v>
      </c>
    </row>
    <row r="95" spans="1:14" x14ac:dyDescent="0.25">
      <c r="A95" s="12"/>
      <c r="B95" s="604" t="s">
        <v>30</v>
      </c>
      <c r="C95" s="348">
        <v>70</v>
      </c>
      <c r="D95" s="348">
        <v>90</v>
      </c>
      <c r="E95" s="12" t="s">
        <v>31</v>
      </c>
      <c r="F95" s="12">
        <v>80</v>
      </c>
      <c r="G95" s="12">
        <v>80</v>
      </c>
      <c r="H95" s="10"/>
      <c r="I95" s="12">
        <v>6.96</v>
      </c>
      <c r="J95" s="12">
        <v>1.2</v>
      </c>
      <c r="K95" s="12">
        <v>32.96</v>
      </c>
      <c r="L95" s="12">
        <v>181</v>
      </c>
      <c r="M95" s="8">
        <v>55.61</v>
      </c>
      <c r="N95" s="15">
        <f t="shared" si="7"/>
        <v>4.4488000000000003</v>
      </c>
    </row>
    <row r="96" spans="1:14" x14ac:dyDescent="0.25">
      <c r="A96" s="12"/>
      <c r="B96" s="604"/>
      <c r="C96" s="348">
        <v>10</v>
      </c>
      <c r="D96" s="348">
        <v>10</v>
      </c>
      <c r="E96" s="12" t="s">
        <v>32</v>
      </c>
      <c r="F96" s="12">
        <v>10</v>
      </c>
      <c r="G96" s="12"/>
      <c r="H96" s="10"/>
      <c r="I96" s="12">
        <v>2.68</v>
      </c>
      <c r="J96" s="12">
        <v>2.57</v>
      </c>
      <c r="K96" s="12" t="s">
        <v>21</v>
      </c>
      <c r="L96" s="12">
        <v>33.79</v>
      </c>
      <c r="M96" s="8">
        <v>523.4</v>
      </c>
      <c r="N96" s="15">
        <f t="shared" si="7"/>
        <v>5.234</v>
      </c>
    </row>
    <row r="97" spans="1:14" x14ac:dyDescent="0.25">
      <c r="A97" s="12"/>
      <c r="B97" s="7"/>
      <c r="C97" s="348">
        <v>10</v>
      </c>
      <c r="D97" s="348">
        <v>10</v>
      </c>
      <c r="E97" s="12" t="s">
        <v>33</v>
      </c>
      <c r="F97" s="12">
        <v>10</v>
      </c>
      <c r="G97" s="12"/>
      <c r="H97" s="10"/>
      <c r="I97" s="12">
        <v>0.08</v>
      </c>
      <c r="J97" s="12">
        <v>7.25</v>
      </c>
      <c r="K97" s="12">
        <v>0.26</v>
      </c>
      <c r="L97" s="12">
        <v>66.099999999999994</v>
      </c>
      <c r="M97" s="8">
        <v>504.7</v>
      </c>
      <c r="N97" s="15">
        <f t="shared" si="7"/>
        <v>5.0469999999999997</v>
      </c>
    </row>
    <row r="98" spans="1:14" ht="12.75" customHeight="1" x14ac:dyDescent="0.25">
      <c r="A98" s="12"/>
      <c r="B98" s="7"/>
      <c r="C98" s="348"/>
      <c r="D98" s="348"/>
      <c r="E98" s="12"/>
      <c r="F98" s="12"/>
      <c r="G98" s="12"/>
      <c r="H98" s="10" t="s">
        <v>35</v>
      </c>
      <c r="I98" s="14">
        <v>9.7200000000000006</v>
      </c>
      <c r="J98" s="14">
        <v>11.02</v>
      </c>
      <c r="K98" s="14">
        <v>33.22</v>
      </c>
      <c r="L98" s="14">
        <v>280.89</v>
      </c>
      <c r="M98" s="15"/>
      <c r="N98" s="15"/>
    </row>
    <row r="99" spans="1:14" ht="11.25" customHeight="1" x14ac:dyDescent="0.25">
      <c r="A99" s="12"/>
      <c r="B99" s="33" t="s">
        <v>146</v>
      </c>
      <c r="C99" s="314">
        <v>120</v>
      </c>
      <c r="D99" s="314">
        <v>120</v>
      </c>
      <c r="E99" s="26" t="s">
        <v>147</v>
      </c>
      <c r="F99" s="26">
        <v>120</v>
      </c>
      <c r="G99" s="26">
        <v>120</v>
      </c>
      <c r="H99" s="26">
        <v>120</v>
      </c>
      <c r="I99" s="26">
        <v>1.8</v>
      </c>
      <c r="J99" s="26">
        <v>8.4000000000000005E-2</v>
      </c>
      <c r="K99" s="26">
        <v>17.2</v>
      </c>
      <c r="L99" s="34">
        <v>74.760000000000005</v>
      </c>
      <c r="M99" s="8">
        <v>68.900000000000006</v>
      </c>
      <c r="N99" s="15">
        <f>F99*M99/1000</f>
        <v>8.2680000000000007</v>
      </c>
    </row>
    <row r="100" spans="1:14" x14ac:dyDescent="0.25">
      <c r="A100" s="12" t="s">
        <v>38</v>
      </c>
      <c r="B100" s="7" t="s">
        <v>103</v>
      </c>
      <c r="C100" s="348">
        <v>200</v>
      </c>
      <c r="D100" s="348">
        <v>200</v>
      </c>
      <c r="E100" s="12" t="s">
        <v>39</v>
      </c>
      <c r="F100" s="12">
        <v>200</v>
      </c>
      <c r="G100" s="12">
        <v>200</v>
      </c>
      <c r="H100" s="10">
        <v>200</v>
      </c>
      <c r="I100" s="12"/>
      <c r="J100" s="14"/>
      <c r="K100" s="14">
        <v>18.2</v>
      </c>
      <c r="L100" s="14">
        <v>75</v>
      </c>
      <c r="M100" s="15">
        <v>65.86</v>
      </c>
      <c r="N100" s="15">
        <f>F100*M100/1000</f>
        <v>13.172000000000001</v>
      </c>
    </row>
    <row r="101" spans="1:14" ht="12" customHeight="1" x14ac:dyDescent="0.25">
      <c r="A101" s="580" t="s">
        <v>40</v>
      </c>
      <c r="B101" s="605"/>
      <c r="C101" s="349"/>
      <c r="D101" s="349"/>
      <c r="E101" s="12"/>
      <c r="F101" s="12"/>
      <c r="G101" s="12"/>
      <c r="H101" s="10"/>
      <c r="I101" s="14">
        <v>32.020000000000003</v>
      </c>
      <c r="J101" s="14">
        <v>30.193999999999999</v>
      </c>
      <c r="K101" s="14">
        <v>103.108</v>
      </c>
      <c r="L101" s="14">
        <v>819.01</v>
      </c>
      <c r="M101" s="8" t="s">
        <v>86</v>
      </c>
      <c r="N101" s="15">
        <v>83.96</v>
      </c>
    </row>
    <row r="102" spans="1:14" x14ac:dyDescent="0.25">
      <c r="A102" s="12" t="s">
        <v>41</v>
      </c>
      <c r="B102" s="7"/>
      <c r="C102" s="348"/>
      <c r="D102" s="348"/>
      <c r="E102" s="12"/>
      <c r="F102" s="12"/>
      <c r="G102" s="12"/>
      <c r="H102" s="10"/>
      <c r="I102" s="12"/>
      <c r="J102" s="12"/>
      <c r="K102" s="12"/>
      <c r="L102" s="14"/>
      <c r="M102" s="8"/>
      <c r="N102" s="8">
        <v>0</v>
      </c>
    </row>
    <row r="103" spans="1:14" x14ac:dyDescent="0.25">
      <c r="A103" s="12"/>
      <c r="B103" s="604" t="s">
        <v>148</v>
      </c>
      <c r="C103" s="348">
        <v>80</v>
      </c>
      <c r="D103" s="348">
        <v>120</v>
      </c>
      <c r="E103" s="12" t="s">
        <v>149</v>
      </c>
      <c r="F103" s="12">
        <v>86.67</v>
      </c>
      <c r="G103" s="12" t="s">
        <v>150</v>
      </c>
      <c r="H103" s="10"/>
      <c r="I103" s="12">
        <v>1.3</v>
      </c>
      <c r="J103" s="12">
        <v>0.69</v>
      </c>
      <c r="K103" s="12">
        <v>7</v>
      </c>
      <c r="L103" s="12">
        <v>29.12</v>
      </c>
      <c r="M103" s="8">
        <v>38.06</v>
      </c>
      <c r="N103" s="8">
        <f>F103*M103/1000</f>
        <v>3.2986602</v>
      </c>
    </row>
    <row r="104" spans="1:14" x14ac:dyDescent="0.25">
      <c r="A104" s="12" t="s">
        <v>151</v>
      </c>
      <c r="B104" s="604"/>
      <c r="C104" s="348"/>
      <c r="D104" s="348"/>
      <c r="E104" s="12" t="s">
        <v>52</v>
      </c>
      <c r="F104" s="12">
        <v>5</v>
      </c>
      <c r="G104" s="12">
        <v>5</v>
      </c>
      <c r="H104" s="10"/>
      <c r="I104" s="12"/>
      <c r="J104" s="12">
        <v>6.99</v>
      </c>
      <c r="K104" s="12"/>
      <c r="L104" s="12">
        <v>62.93</v>
      </c>
      <c r="M104" s="8">
        <v>118.3</v>
      </c>
      <c r="N104" s="8">
        <f t="shared" ref="N104:N106" si="8">F104*M104/1000</f>
        <v>0.59150000000000003</v>
      </c>
    </row>
    <row r="105" spans="1:14" x14ac:dyDescent="0.25">
      <c r="A105" s="12"/>
      <c r="B105" s="7"/>
      <c r="C105" s="348"/>
      <c r="D105" s="348"/>
      <c r="E105" s="12" t="s">
        <v>46</v>
      </c>
      <c r="F105" s="12">
        <v>30</v>
      </c>
      <c r="G105" s="12">
        <v>26.4</v>
      </c>
      <c r="H105" s="10"/>
      <c r="I105" s="12">
        <v>0.12</v>
      </c>
      <c r="J105" s="12">
        <v>0.105</v>
      </c>
      <c r="K105" s="12">
        <v>2.58</v>
      </c>
      <c r="L105" s="12">
        <v>11.88</v>
      </c>
      <c r="M105" s="8">
        <v>83.14</v>
      </c>
      <c r="N105" s="8">
        <f t="shared" si="8"/>
        <v>2.4941999999999998</v>
      </c>
    </row>
    <row r="106" spans="1:14" x14ac:dyDescent="0.25">
      <c r="A106" s="12"/>
      <c r="B106" s="7"/>
      <c r="C106" s="348"/>
      <c r="D106" s="348"/>
      <c r="E106" s="12" t="s">
        <v>20</v>
      </c>
      <c r="F106" s="12">
        <v>3</v>
      </c>
      <c r="G106" s="12">
        <v>3</v>
      </c>
      <c r="H106" s="10"/>
      <c r="I106" s="12"/>
      <c r="J106" s="12"/>
      <c r="K106" s="12">
        <v>2.99</v>
      </c>
      <c r="L106" s="12">
        <v>11.38</v>
      </c>
      <c r="M106" s="8">
        <v>52.87</v>
      </c>
      <c r="N106" s="8">
        <f t="shared" si="8"/>
        <v>0.15860999999999997</v>
      </c>
    </row>
    <row r="107" spans="1:14" x14ac:dyDescent="0.25">
      <c r="A107" s="12"/>
      <c r="B107" s="7"/>
      <c r="C107" s="348"/>
      <c r="D107" s="348"/>
      <c r="E107" s="12"/>
      <c r="F107" s="12"/>
      <c r="G107" s="12"/>
      <c r="H107" s="10">
        <v>100</v>
      </c>
      <c r="I107" s="14">
        <v>1.42</v>
      </c>
      <c r="J107" s="14">
        <v>7.7850000000000001</v>
      </c>
      <c r="K107" s="14">
        <v>12.57</v>
      </c>
      <c r="L107" s="14">
        <v>115.30999999999999</v>
      </c>
      <c r="M107" s="8"/>
      <c r="N107" s="15">
        <f>N103+N104+N105+N106</f>
        <v>6.5429702000000001</v>
      </c>
    </row>
    <row r="108" spans="1:14" x14ac:dyDescent="0.25">
      <c r="A108" s="12" t="s">
        <v>152</v>
      </c>
      <c r="B108" s="35" t="s">
        <v>153</v>
      </c>
      <c r="C108" s="35"/>
      <c r="D108" s="35"/>
      <c r="E108" s="12" t="s">
        <v>51</v>
      </c>
      <c r="F108" s="12">
        <v>66.7</v>
      </c>
      <c r="G108" s="12">
        <v>48</v>
      </c>
      <c r="H108" s="10"/>
      <c r="I108" s="12">
        <v>1.33</v>
      </c>
      <c r="J108" s="12">
        <v>0.19</v>
      </c>
      <c r="K108" s="12">
        <v>8.1999999999999993</v>
      </c>
      <c r="L108" s="12">
        <v>38.42</v>
      </c>
      <c r="M108" s="8">
        <v>30.16</v>
      </c>
      <c r="N108" s="8">
        <v>1.1339000000000001</v>
      </c>
    </row>
    <row r="109" spans="1:14" x14ac:dyDescent="0.25">
      <c r="A109" s="12"/>
      <c r="B109" s="36"/>
      <c r="C109" s="36" t="s">
        <v>58</v>
      </c>
      <c r="D109" s="36" t="s">
        <v>58</v>
      </c>
      <c r="E109" s="12" t="s">
        <v>154</v>
      </c>
      <c r="F109" s="12">
        <v>20.5</v>
      </c>
      <c r="G109" s="12">
        <v>20</v>
      </c>
      <c r="H109" s="10"/>
      <c r="I109" s="12">
        <v>4.5999999999999996</v>
      </c>
      <c r="J109" s="12">
        <v>0.3</v>
      </c>
      <c r="K109" s="12">
        <v>10.199999999999999</v>
      </c>
      <c r="L109" s="12">
        <v>62.8</v>
      </c>
      <c r="M109" s="8">
        <v>38.64</v>
      </c>
      <c r="N109" s="8">
        <v>0.79</v>
      </c>
    </row>
    <row r="110" spans="1:14" x14ac:dyDescent="0.25">
      <c r="A110" s="12"/>
      <c r="B110" s="37"/>
      <c r="C110" s="37"/>
      <c r="D110" s="37"/>
      <c r="E110" s="12" t="s">
        <v>53</v>
      </c>
      <c r="F110" s="12">
        <v>12</v>
      </c>
      <c r="G110" s="12">
        <v>10.8</v>
      </c>
      <c r="H110" s="10"/>
      <c r="I110" s="12">
        <v>0.16800000000000001</v>
      </c>
      <c r="J110" s="12">
        <v>0.9</v>
      </c>
      <c r="K110" s="12">
        <v>0.81</v>
      </c>
      <c r="L110" s="12">
        <v>4.13</v>
      </c>
      <c r="M110" s="8">
        <v>27.74</v>
      </c>
      <c r="N110" s="8">
        <v>0.33</v>
      </c>
    </row>
    <row r="111" spans="1:14" x14ac:dyDescent="0.25">
      <c r="A111" s="12"/>
      <c r="B111" s="11"/>
      <c r="C111" s="11"/>
      <c r="D111" s="11"/>
      <c r="E111" s="12" t="s">
        <v>44</v>
      </c>
      <c r="F111" s="12">
        <v>12.5</v>
      </c>
      <c r="G111" s="12">
        <v>10.8</v>
      </c>
      <c r="H111" s="10"/>
      <c r="I111" s="12">
        <v>0.16</v>
      </c>
      <c r="J111" s="12">
        <v>0.01</v>
      </c>
      <c r="K111" s="12">
        <v>0.84</v>
      </c>
      <c r="L111" s="12">
        <v>3.4</v>
      </c>
      <c r="M111" s="8">
        <v>36.67</v>
      </c>
      <c r="N111" s="8">
        <v>0.21249999999999999</v>
      </c>
    </row>
    <row r="112" spans="1:14" x14ac:dyDescent="0.25">
      <c r="A112" s="12"/>
      <c r="B112" s="7"/>
      <c r="C112" s="348"/>
      <c r="D112" s="348"/>
      <c r="E112" s="12" t="s">
        <v>23</v>
      </c>
      <c r="F112" s="12">
        <v>5</v>
      </c>
      <c r="G112" s="12">
        <v>5</v>
      </c>
      <c r="H112" s="10"/>
      <c r="I112" s="12">
        <v>0.04</v>
      </c>
      <c r="J112" s="12">
        <v>3.63</v>
      </c>
      <c r="K112" s="12">
        <v>0.13</v>
      </c>
      <c r="L112" s="12">
        <v>33.049999999999997</v>
      </c>
      <c r="M112" s="8">
        <v>504.7</v>
      </c>
      <c r="N112" s="8">
        <v>2.52</v>
      </c>
    </row>
    <row r="113" spans="1:14" x14ac:dyDescent="0.25">
      <c r="A113" s="12"/>
      <c r="B113" s="7"/>
      <c r="C113" s="348"/>
      <c r="D113" s="348"/>
      <c r="E113" s="12" t="s">
        <v>55</v>
      </c>
      <c r="F113" s="12">
        <v>175</v>
      </c>
      <c r="G113" s="12">
        <v>175</v>
      </c>
      <c r="H113" s="10"/>
      <c r="I113" s="12">
        <v>0.7</v>
      </c>
      <c r="J113" s="12">
        <v>0.2</v>
      </c>
      <c r="K113" s="12" t="s">
        <v>21</v>
      </c>
      <c r="L113" s="12">
        <v>5</v>
      </c>
      <c r="M113" s="8"/>
      <c r="N113" s="8">
        <v>1.05</v>
      </c>
    </row>
    <row r="114" spans="1:14" x14ac:dyDescent="0.25">
      <c r="A114" s="12"/>
      <c r="B114" s="7"/>
      <c r="C114" s="348"/>
      <c r="D114" s="348"/>
      <c r="E114" s="12" t="s">
        <v>22</v>
      </c>
      <c r="F114" s="12">
        <v>1</v>
      </c>
      <c r="G114" s="12"/>
      <c r="H114" s="10"/>
      <c r="I114" s="12" t="s">
        <v>21</v>
      </c>
      <c r="J114" s="12" t="s">
        <v>21</v>
      </c>
      <c r="K114" s="12" t="s">
        <v>21</v>
      </c>
      <c r="L114" s="12" t="s">
        <v>21</v>
      </c>
      <c r="M114" s="8"/>
      <c r="N114" s="8">
        <v>8.0000000000000002E-3</v>
      </c>
    </row>
    <row r="115" spans="1:14" x14ac:dyDescent="0.25">
      <c r="A115" s="12"/>
      <c r="B115" s="7"/>
      <c r="C115" s="348"/>
      <c r="D115" s="348"/>
      <c r="E115" s="12" t="s">
        <v>155</v>
      </c>
      <c r="F115" s="12">
        <v>54</v>
      </c>
      <c r="G115" s="12">
        <v>40</v>
      </c>
      <c r="H115" s="10"/>
      <c r="I115" s="12">
        <v>7.4</v>
      </c>
      <c r="J115" s="12">
        <v>6.48</v>
      </c>
      <c r="K115" s="12" t="s">
        <v>21</v>
      </c>
      <c r="L115" s="12">
        <v>88.29</v>
      </c>
      <c r="M115" s="8">
        <v>323.91000000000003</v>
      </c>
      <c r="N115" s="8">
        <v>17.489999999999998</v>
      </c>
    </row>
    <row r="116" spans="1:14" ht="24" x14ac:dyDescent="0.25">
      <c r="A116" s="12"/>
      <c r="B116" s="7"/>
      <c r="C116" s="348"/>
      <c r="D116" s="348"/>
      <c r="E116" s="12"/>
      <c r="F116" s="12"/>
      <c r="G116" s="12"/>
      <c r="H116" s="10" t="s">
        <v>58</v>
      </c>
      <c r="I116" s="14">
        <v>14.398</v>
      </c>
      <c r="J116" s="14">
        <v>11.71</v>
      </c>
      <c r="K116" s="14">
        <v>20.179999999999996</v>
      </c>
      <c r="L116" s="14">
        <v>235.09000000000003</v>
      </c>
      <c r="M116" s="8"/>
      <c r="N116" s="15">
        <v>23.53</v>
      </c>
    </row>
    <row r="117" spans="1:14" x14ac:dyDescent="0.25">
      <c r="A117" s="12" t="s">
        <v>156</v>
      </c>
      <c r="B117" s="7" t="s">
        <v>157</v>
      </c>
      <c r="C117" s="348">
        <v>50</v>
      </c>
      <c r="D117" s="348">
        <v>50</v>
      </c>
      <c r="E117" s="12" t="s">
        <v>61</v>
      </c>
      <c r="F117" s="12">
        <v>110</v>
      </c>
      <c r="G117" s="12">
        <v>79.8</v>
      </c>
      <c r="H117" s="10"/>
      <c r="I117" s="12">
        <v>16.690000000000001</v>
      </c>
      <c r="J117" s="12">
        <v>12.9</v>
      </c>
      <c r="K117" s="12" t="s">
        <v>21</v>
      </c>
      <c r="L117" s="12">
        <v>165.5</v>
      </c>
      <c r="M117" s="8">
        <v>323.91000000000003</v>
      </c>
      <c r="N117" s="8">
        <v>35.630000000000003</v>
      </c>
    </row>
    <row r="118" spans="1:14" x14ac:dyDescent="0.25">
      <c r="A118" s="12"/>
      <c r="B118" s="7"/>
      <c r="C118" s="348"/>
      <c r="D118" s="348"/>
      <c r="E118" s="12" t="s">
        <v>53</v>
      </c>
      <c r="F118" s="12">
        <v>29</v>
      </c>
      <c r="G118" s="12">
        <v>24.36</v>
      </c>
      <c r="H118" s="10"/>
      <c r="I118" s="12">
        <v>0.4</v>
      </c>
      <c r="J118" s="12" t="s">
        <v>21</v>
      </c>
      <c r="K118" s="12">
        <v>2.39</v>
      </c>
      <c r="L118" s="12">
        <v>9.98</v>
      </c>
      <c r="M118" s="8">
        <v>27.74</v>
      </c>
      <c r="N118" s="8">
        <v>0.8</v>
      </c>
    </row>
    <row r="119" spans="1:14" x14ac:dyDescent="0.25">
      <c r="A119" s="12"/>
      <c r="B119" s="7"/>
      <c r="C119" s="348"/>
      <c r="D119" s="348"/>
      <c r="E119" s="12" t="s">
        <v>23</v>
      </c>
      <c r="F119" s="12">
        <v>7</v>
      </c>
      <c r="G119" s="12">
        <v>7</v>
      </c>
      <c r="H119" s="10"/>
      <c r="I119" s="12">
        <v>0.06</v>
      </c>
      <c r="J119" s="12">
        <v>5.08</v>
      </c>
      <c r="K119" s="12">
        <v>0.18</v>
      </c>
      <c r="L119" s="12">
        <v>46.27</v>
      </c>
      <c r="M119" s="8">
        <v>504.7</v>
      </c>
      <c r="N119" s="8">
        <v>3.53</v>
      </c>
    </row>
    <row r="120" spans="1:14" x14ac:dyDescent="0.25">
      <c r="A120" s="12"/>
      <c r="B120" s="11"/>
      <c r="C120" s="11"/>
      <c r="D120" s="11"/>
      <c r="E120" s="12" t="s">
        <v>77</v>
      </c>
      <c r="F120" s="12">
        <v>4</v>
      </c>
      <c r="G120" s="12">
        <v>4</v>
      </c>
      <c r="H120" s="10"/>
      <c r="I120" s="12">
        <v>0.41</v>
      </c>
      <c r="J120" s="12">
        <v>0.04</v>
      </c>
      <c r="K120" s="12">
        <v>2.71</v>
      </c>
      <c r="L120" s="12">
        <v>13.08</v>
      </c>
      <c r="M120" s="8">
        <v>31.32</v>
      </c>
      <c r="N120" s="8">
        <v>9.1200000000000003E-2</v>
      </c>
    </row>
    <row r="121" spans="1:14" x14ac:dyDescent="0.25">
      <c r="A121" s="12"/>
      <c r="B121" s="7"/>
      <c r="C121" s="348"/>
      <c r="D121" s="348"/>
      <c r="E121" s="12" t="s">
        <v>95</v>
      </c>
      <c r="F121" s="12">
        <v>20</v>
      </c>
      <c r="G121" s="12">
        <v>20</v>
      </c>
      <c r="H121" s="10"/>
      <c r="I121" s="12">
        <v>0.56000000000000005</v>
      </c>
      <c r="J121" s="12">
        <v>4</v>
      </c>
      <c r="K121" s="12">
        <v>0.64</v>
      </c>
      <c r="L121" s="12">
        <v>41.2</v>
      </c>
      <c r="M121" s="8">
        <v>171.79</v>
      </c>
      <c r="N121" s="8">
        <v>3.43</v>
      </c>
    </row>
    <row r="122" spans="1:14" x14ac:dyDescent="0.25">
      <c r="A122" s="12"/>
      <c r="B122" s="7"/>
      <c r="C122" s="348"/>
      <c r="D122" s="348"/>
      <c r="E122" s="12" t="s">
        <v>158</v>
      </c>
      <c r="F122" s="12">
        <v>3</v>
      </c>
      <c r="G122" s="12">
        <v>3</v>
      </c>
      <c r="H122" s="10"/>
      <c r="I122" s="12">
        <v>0.1</v>
      </c>
      <c r="J122" s="12" t="s">
        <v>21</v>
      </c>
      <c r="K122" s="12">
        <v>0.37</v>
      </c>
      <c r="L122" s="12">
        <v>2.04</v>
      </c>
      <c r="M122" s="8"/>
      <c r="N122" s="8">
        <v>0.38</v>
      </c>
    </row>
    <row r="123" spans="1:14" x14ac:dyDescent="0.25">
      <c r="A123" s="12"/>
      <c r="B123" s="7"/>
      <c r="C123" s="348"/>
      <c r="D123" s="348"/>
      <c r="E123" s="12" t="s">
        <v>22</v>
      </c>
      <c r="F123" s="12">
        <v>1</v>
      </c>
      <c r="G123" s="12">
        <v>1</v>
      </c>
      <c r="H123" s="10"/>
      <c r="I123" s="12" t="s">
        <v>21</v>
      </c>
      <c r="J123" s="12" t="s">
        <v>21</v>
      </c>
      <c r="K123" s="12" t="s">
        <v>21</v>
      </c>
      <c r="L123" s="12" t="s">
        <v>21</v>
      </c>
      <c r="M123" s="8"/>
      <c r="N123" s="8">
        <v>8.0000000000000002E-3</v>
      </c>
    </row>
    <row r="124" spans="1:14" x14ac:dyDescent="0.25">
      <c r="A124" s="12"/>
      <c r="B124" s="7"/>
      <c r="C124" s="348"/>
      <c r="D124" s="348"/>
      <c r="E124" s="12"/>
      <c r="F124" s="12"/>
      <c r="G124" s="12"/>
      <c r="H124" s="10">
        <v>50</v>
      </c>
      <c r="I124" s="14">
        <v>18.22</v>
      </c>
      <c r="J124" s="14">
        <v>22.02</v>
      </c>
      <c r="K124" s="14">
        <v>6.29</v>
      </c>
      <c r="L124" s="14">
        <v>278.07000000000005</v>
      </c>
      <c r="M124" s="8"/>
      <c r="N124" s="15">
        <v>43.87</v>
      </c>
    </row>
    <row r="125" spans="1:14" x14ac:dyDescent="0.25">
      <c r="A125" s="12" t="s">
        <v>159</v>
      </c>
      <c r="B125" s="570" t="s">
        <v>160</v>
      </c>
      <c r="C125" s="321"/>
      <c r="D125" s="321"/>
      <c r="E125" s="12" t="s">
        <v>161</v>
      </c>
      <c r="F125" s="12">
        <v>47.6</v>
      </c>
      <c r="G125" s="12">
        <v>47.12</v>
      </c>
      <c r="H125" s="10"/>
      <c r="I125" s="12">
        <v>5.99</v>
      </c>
      <c r="J125" s="12">
        <v>1.55</v>
      </c>
      <c r="K125" s="12">
        <v>29.76</v>
      </c>
      <c r="L125" s="12">
        <v>157.9</v>
      </c>
      <c r="M125" s="8">
        <v>73.88</v>
      </c>
      <c r="N125" s="8">
        <v>3.48</v>
      </c>
    </row>
    <row r="126" spans="1:14" x14ac:dyDescent="0.25">
      <c r="A126" s="12"/>
      <c r="B126" s="571"/>
      <c r="C126" s="322">
        <v>180</v>
      </c>
      <c r="D126" s="322">
        <v>220</v>
      </c>
      <c r="E126" s="12" t="s">
        <v>23</v>
      </c>
      <c r="F126" s="12">
        <v>5</v>
      </c>
      <c r="G126" s="12"/>
      <c r="H126" s="10"/>
      <c r="I126" s="12">
        <v>0.04</v>
      </c>
      <c r="J126" s="12">
        <v>3.63</v>
      </c>
      <c r="K126" s="12">
        <v>0.13</v>
      </c>
      <c r="L126" s="12">
        <v>33.049999999999997</v>
      </c>
      <c r="M126" s="8">
        <v>504.7</v>
      </c>
      <c r="N126" s="8">
        <v>2.52</v>
      </c>
    </row>
    <row r="127" spans="1:14" ht="12" customHeight="1" x14ac:dyDescent="0.25">
      <c r="A127" s="12"/>
      <c r="B127" s="7"/>
      <c r="C127" s="348"/>
      <c r="D127" s="348"/>
      <c r="E127" s="12" t="s">
        <v>22</v>
      </c>
      <c r="F127" s="12">
        <v>1</v>
      </c>
      <c r="G127" s="12"/>
      <c r="H127" s="10"/>
      <c r="I127" s="12" t="s">
        <v>21</v>
      </c>
      <c r="J127" s="12" t="s">
        <v>21</v>
      </c>
      <c r="K127" s="12"/>
      <c r="L127" s="12"/>
      <c r="M127" s="8"/>
      <c r="N127" s="8">
        <v>8.0000000000000002E-3</v>
      </c>
    </row>
    <row r="128" spans="1:14" x14ac:dyDescent="0.25">
      <c r="A128" s="12"/>
      <c r="B128" s="11"/>
      <c r="C128" s="11"/>
      <c r="D128" s="11"/>
      <c r="E128" s="12"/>
      <c r="F128" s="12"/>
      <c r="G128" s="12"/>
      <c r="H128" s="10"/>
      <c r="I128" s="14">
        <v>6.03</v>
      </c>
      <c r="J128" s="14">
        <v>5.18</v>
      </c>
      <c r="K128" s="14">
        <v>29.89</v>
      </c>
      <c r="L128" s="14">
        <v>190.95</v>
      </c>
      <c r="M128" s="8"/>
      <c r="N128" s="15">
        <v>6.01</v>
      </c>
    </row>
    <row r="129" spans="1:14" x14ac:dyDescent="0.25">
      <c r="A129" s="12" t="s">
        <v>162</v>
      </c>
      <c r="B129" s="604" t="s">
        <v>163</v>
      </c>
      <c r="C129" s="348"/>
      <c r="D129" s="348"/>
      <c r="E129" s="12" t="s">
        <v>164</v>
      </c>
      <c r="F129" s="12">
        <v>25</v>
      </c>
      <c r="G129" s="12">
        <v>25</v>
      </c>
      <c r="H129" s="10"/>
      <c r="I129" s="12">
        <v>2.6</v>
      </c>
      <c r="J129" s="12" t="s">
        <v>21</v>
      </c>
      <c r="K129" s="12">
        <v>9.1999999999999993</v>
      </c>
      <c r="L129" s="12">
        <v>48.6</v>
      </c>
      <c r="M129" s="8">
        <v>109.76</v>
      </c>
      <c r="N129" s="8">
        <v>2.74</v>
      </c>
    </row>
    <row r="130" spans="1:14" x14ac:dyDescent="0.25">
      <c r="A130" s="12"/>
      <c r="B130" s="604"/>
      <c r="C130" s="348">
        <v>200</v>
      </c>
      <c r="D130" s="348">
        <v>200</v>
      </c>
      <c r="E130" s="12" t="s">
        <v>20</v>
      </c>
      <c r="F130" s="12">
        <v>20</v>
      </c>
      <c r="G130" s="12">
        <v>20</v>
      </c>
      <c r="H130" s="10"/>
      <c r="I130" s="12" t="s">
        <v>21</v>
      </c>
      <c r="J130" s="12" t="s">
        <v>21</v>
      </c>
      <c r="K130" s="12">
        <v>21.4</v>
      </c>
      <c r="L130" s="12">
        <v>85.6</v>
      </c>
      <c r="M130" s="8">
        <v>52.87</v>
      </c>
      <c r="N130" s="8">
        <v>3.82</v>
      </c>
    </row>
    <row r="131" spans="1:14" x14ac:dyDescent="0.25">
      <c r="A131" s="12"/>
      <c r="B131" s="11"/>
      <c r="C131" s="11"/>
      <c r="D131" s="11"/>
      <c r="E131" s="12"/>
      <c r="F131" s="12"/>
      <c r="G131" s="12"/>
      <c r="H131" s="10">
        <v>200</v>
      </c>
      <c r="I131" s="14">
        <v>2.6</v>
      </c>
      <c r="J131" s="14">
        <v>0</v>
      </c>
      <c r="K131" s="14">
        <v>30.599999999999998</v>
      </c>
      <c r="L131" s="14">
        <v>134.19999999999999</v>
      </c>
      <c r="M131" s="8"/>
      <c r="N131" s="15">
        <v>6.08</v>
      </c>
    </row>
    <row r="132" spans="1:14" x14ac:dyDescent="0.25">
      <c r="A132" s="12"/>
      <c r="B132" s="7" t="s">
        <v>72</v>
      </c>
      <c r="C132" s="377" t="s">
        <v>378</v>
      </c>
      <c r="D132" s="377" t="s">
        <v>379</v>
      </c>
      <c r="E132" s="20" t="s">
        <v>73</v>
      </c>
      <c r="F132" s="20">
        <v>40</v>
      </c>
      <c r="G132" s="20">
        <v>40</v>
      </c>
      <c r="H132" s="32">
        <v>40</v>
      </c>
      <c r="I132" s="12">
        <v>3.48</v>
      </c>
      <c r="J132" s="12">
        <v>0.6</v>
      </c>
      <c r="K132" s="12">
        <v>16</v>
      </c>
      <c r="L132" s="12">
        <v>83.6</v>
      </c>
      <c r="M132" s="8">
        <v>55.61</v>
      </c>
      <c r="N132" s="15">
        <v>2.2200000000000002</v>
      </c>
    </row>
    <row r="133" spans="1:14" x14ac:dyDescent="0.25">
      <c r="A133" s="12"/>
      <c r="B133" s="11"/>
      <c r="C133" s="11"/>
      <c r="D133" s="11"/>
      <c r="E133" s="12" t="s">
        <v>74</v>
      </c>
      <c r="F133" s="12">
        <v>80</v>
      </c>
      <c r="G133" s="12">
        <v>80</v>
      </c>
      <c r="H133" s="10">
        <v>80</v>
      </c>
      <c r="I133" s="12">
        <v>5.28</v>
      </c>
      <c r="J133" s="12">
        <v>0.96</v>
      </c>
      <c r="K133" s="12">
        <v>28.24</v>
      </c>
      <c r="L133" s="12">
        <v>144.80000000000001</v>
      </c>
      <c r="M133" s="8">
        <v>46.28</v>
      </c>
      <c r="N133" s="15">
        <v>3.7</v>
      </c>
    </row>
    <row r="134" spans="1:14" x14ac:dyDescent="0.25">
      <c r="A134" s="12"/>
      <c r="B134" s="11"/>
      <c r="C134" s="11"/>
      <c r="D134" s="11"/>
      <c r="E134" s="12"/>
      <c r="F134" s="12"/>
      <c r="G134" s="12"/>
      <c r="H134" s="10"/>
      <c r="I134" s="14">
        <v>8.76</v>
      </c>
      <c r="J134" s="14">
        <v>1.56</v>
      </c>
      <c r="K134" s="14">
        <v>44.239999999999995</v>
      </c>
      <c r="L134" s="14">
        <v>228.4</v>
      </c>
      <c r="M134" s="8"/>
      <c r="N134" s="15">
        <v>3.8547999999999996</v>
      </c>
    </row>
    <row r="135" spans="1:14" x14ac:dyDescent="0.25">
      <c r="A135" s="12"/>
      <c r="B135" s="582" t="s">
        <v>165</v>
      </c>
      <c r="C135" s="331"/>
      <c r="D135" s="331"/>
      <c r="E135" s="12" t="s">
        <v>65</v>
      </c>
      <c r="F135" s="12">
        <v>32</v>
      </c>
      <c r="G135" s="12"/>
      <c r="H135" s="10"/>
      <c r="I135" s="12">
        <v>3.29</v>
      </c>
      <c r="J135" s="12">
        <v>0.34</v>
      </c>
      <c r="K135" s="12">
        <v>21.77</v>
      </c>
      <c r="L135" s="12">
        <v>106.9</v>
      </c>
      <c r="M135" s="8">
        <v>31.32</v>
      </c>
      <c r="N135" s="8">
        <v>1</v>
      </c>
    </row>
    <row r="136" spans="1:14" x14ac:dyDescent="0.25">
      <c r="A136" s="12"/>
      <c r="B136" s="583"/>
      <c r="C136" s="332">
        <v>50</v>
      </c>
      <c r="D136" s="332">
        <v>50</v>
      </c>
      <c r="E136" s="12" t="s">
        <v>130</v>
      </c>
      <c r="F136" s="12">
        <v>0.16</v>
      </c>
      <c r="G136" s="12"/>
      <c r="H136" s="10"/>
      <c r="I136" s="12">
        <v>0.01</v>
      </c>
      <c r="J136" s="12" t="s">
        <v>21</v>
      </c>
      <c r="K136" s="12">
        <v>0.1</v>
      </c>
      <c r="L136" s="12">
        <v>0.53</v>
      </c>
      <c r="M136" s="8">
        <v>31.32</v>
      </c>
      <c r="N136" s="8">
        <v>3.6480000000000002E-3</v>
      </c>
    </row>
    <row r="137" spans="1:14" x14ac:dyDescent="0.25">
      <c r="A137" s="12"/>
      <c r="B137" s="7"/>
      <c r="C137" s="348"/>
      <c r="D137" s="348"/>
      <c r="E137" s="12" t="s">
        <v>20</v>
      </c>
      <c r="F137" s="12">
        <v>5.5</v>
      </c>
      <c r="G137" s="12"/>
      <c r="H137" s="10"/>
      <c r="I137" s="12" t="s">
        <v>21</v>
      </c>
      <c r="J137" s="12" t="s">
        <v>21</v>
      </c>
      <c r="K137" s="12">
        <v>5.48</v>
      </c>
      <c r="L137" s="12">
        <v>20.85</v>
      </c>
      <c r="M137" s="8">
        <v>52.87</v>
      </c>
      <c r="N137" s="8">
        <v>0.29699999999999999</v>
      </c>
    </row>
    <row r="138" spans="1:14" x14ac:dyDescent="0.25">
      <c r="A138" s="12"/>
      <c r="B138" s="11"/>
      <c r="C138" s="11"/>
      <c r="D138" s="11"/>
      <c r="E138" s="12" t="s">
        <v>166</v>
      </c>
      <c r="F138" s="12">
        <v>1.6</v>
      </c>
      <c r="G138" s="12"/>
      <c r="H138" s="10"/>
      <c r="I138" s="12" t="s">
        <v>21</v>
      </c>
      <c r="J138" s="12" t="s">
        <v>21</v>
      </c>
      <c r="K138" s="12">
        <v>1.59</v>
      </c>
      <c r="L138" s="12">
        <v>6.06</v>
      </c>
      <c r="M138" s="8">
        <v>52.87</v>
      </c>
      <c r="N138" s="8">
        <v>8.6400000000000005E-2</v>
      </c>
    </row>
    <row r="139" spans="1:14" x14ac:dyDescent="0.25">
      <c r="A139" s="12"/>
      <c r="B139" s="7"/>
      <c r="C139" s="348"/>
      <c r="D139" s="348"/>
      <c r="E139" s="12" t="s">
        <v>23</v>
      </c>
      <c r="F139" s="12">
        <v>7.4</v>
      </c>
      <c r="G139" s="12"/>
      <c r="H139" s="10"/>
      <c r="I139" s="12">
        <v>0.06</v>
      </c>
      <c r="J139" s="12">
        <v>5.37</v>
      </c>
      <c r="K139" s="12">
        <v>0.19</v>
      </c>
      <c r="L139" s="12">
        <v>48.91</v>
      </c>
      <c r="M139" s="8">
        <v>504.7</v>
      </c>
      <c r="N139" s="8">
        <v>3.73</v>
      </c>
    </row>
    <row r="140" spans="1:14" x14ac:dyDescent="0.25">
      <c r="A140" s="12"/>
      <c r="B140" s="7"/>
      <c r="C140" s="348"/>
      <c r="D140" s="348"/>
      <c r="E140" s="12" t="s">
        <v>167</v>
      </c>
      <c r="F140" s="12">
        <v>2.5</v>
      </c>
      <c r="G140" s="12"/>
      <c r="H140" s="10"/>
      <c r="I140" s="12">
        <v>0.32</v>
      </c>
      <c r="J140" s="12">
        <v>0.28999999999999998</v>
      </c>
      <c r="K140" s="12">
        <v>7.0000000000000007E-2</v>
      </c>
      <c r="L140" s="12">
        <v>3.41</v>
      </c>
      <c r="M140" s="8">
        <v>220.75</v>
      </c>
      <c r="N140" s="8">
        <v>0.30554999999999999</v>
      </c>
    </row>
    <row r="141" spans="1:14" x14ac:dyDescent="0.25">
      <c r="A141" s="12"/>
      <c r="B141" s="7"/>
      <c r="C141" s="348"/>
      <c r="D141" s="348"/>
      <c r="E141" s="12" t="s">
        <v>22</v>
      </c>
      <c r="F141" s="12">
        <v>0.03</v>
      </c>
      <c r="G141" s="12"/>
      <c r="H141" s="10"/>
      <c r="I141" s="12"/>
      <c r="J141" s="12"/>
      <c r="K141" s="12"/>
      <c r="L141" s="12"/>
      <c r="M141" s="8"/>
      <c r="N141" s="8">
        <v>2.3999999999999998E-4</v>
      </c>
    </row>
    <row r="142" spans="1:14" x14ac:dyDescent="0.25">
      <c r="A142" s="12"/>
      <c r="B142" s="7"/>
      <c r="C142" s="348"/>
      <c r="D142" s="348"/>
      <c r="E142" s="12" t="s">
        <v>129</v>
      </c>
      <c r="F142" s="12">
        <v>1.3</v>
      </c>
      <c r="G142" s="12"/>
      <c r="H142" s="10"/>
      <c r="I142" s="12"/>
      <c r="J142" s="12"/>
      <c r="K142" s="12"/>
      <c r="L142" s="12"/>
      <c r="M142" s="8"/>
      <c r="N142" s="8">
        <v>0.45</v>
      </c>
    </row>
    <row r="143" spans="1:14" ht="12" customHeight="1" x14ac:dyDescent="0.25">
      <c r="A143" s="12"/>
      <c r="B143" s="7"/>
      <c r="C143" s="348"/>
      <c r="D143" s="348"/>
      <c r="E143" s="12"/>
      <c r="F143" s="12"/>
      <c r="G143" s="12"/>
      <c r="H143" s="10">
        <v>50</v>
      </c>
      <c r="I143" s="14">
        <v>3.6799999999999997</v>
      </c>
      <c r="J143" s="14">
        <v>6</v>
      </c>
      <c r="K143" s="14">
        <v>29.200000000000003</v>
      </c>
      <c r="L143" s="14">
        <v>186.66</v>
      </c>
      <c r="M143" s="8"/>
      <c r="N143" s="15">
        <v>3.931438</v>
      </c>
    </row>
    <row r="144" spans="1:14" ht="12" customHeight="1" x14ac:dyDescent="0.25">
      <c r="A144" s="12"/>
      <c r="B144" s="133" t="s">
        <v>326</v>
      </c>
      <c r="C144" s="348">
        <v>100</v>
      </c>
      <c r="D144" s="348">
        <v>100</v>
      </c>
      <c r="E144" s="135" t="s">
        <v>326</v>
      </c>
      <c r="F144" s="12">
        <v>100</v>
      </c>
      <c r="G144" s="12">
        <v>100</v>
      </c>
      <c r="H144" s="10"/>
      <c r="I144" s="12">
        <v>2.9</v>
      </c>
      <c r="J144" s="12">
        <v>2.5</v>
      </c>
      <c r="K144" s="12">
        <v>4.2</v>
      </c>
      <c r="L144" s="12">
        <v>144</v>
      </c>
      <c r="M144" s="8">
        <v>78.930000000000007</v>
      </c>
      <c r="N144" s="15">
        <v>7.89</v>
      </c>
    </row>
    <row r="145" spans="1:17" x14ac:dyDescent="0.25">
      <c r="A145" s="580" t="s">
        <v>134</v>
      </c>
      <c r="B145" s="581"/>
      <c r="C145" s="330"/>
      <c r="D145" s="330"/>
      <c r="E145" s="14"/>
      <c r="F145" s="14"/>
      <c r="G145" s="14"/>
      <c r="H145" s="6"/>
      <c r="I145" s="14">
        <v>55.307999999999993</v>
      </c>
      <c r="J145" s="14">
        <v>59.655000000000001</v>
      </c>
      <c r="K145" s="14">
        <v>204.97</v>
      </c>
      <c r="L145" s="14">
        <v>1512.6800000000003</v>
      </c>
      <c r="M145" s="8"/>
      <c r="N145" s="15">
        <v>83.503048000000007</v>
      </c>
    </row>
    <row r="146" spans="1:17" x14ac:dyDescent="0.25">
      <c r="A146" s="580" t="s">
        <v>85</v>
      </c>
      <c r="B146" s="581"/>
      <c r="C146" s="330"/>
      <c r="D146" s="330"/>
      <c r="E146" s="12"/>
      <c r="F146" s="12"/>
      <c r="G146" s="12"/>
      <c r="H146" s="10"/>
      <c r="I146" s="38">
        <v>87.328000000000003</v>
      </c>
      <c r="J146" s="38">
        <v>89.849000000000004</v>
      </c>
      <c r="K146" s="38">
        <v>308.07799999999997</v>
      </c>
      <c r="L146" s="38">
        <v>2331.6900000000005</v>
      </c>
      <c r="M146" s="66"/>
      <c r="N146" s="139">
        <v>155.5</v>
      </c>
    </row>
    <row r="147" spans="1:17" ht="20.399999999999999" x14ac:dyDescent="0.25">
      <c r="A147" s="148" t="s">
        <v>1</v>
      </c>
      <c r="B147" s="223" t="s">
        <v>2</v>
      </c>
      <c r="C147" s="335"/>
      <c r="D147" s="335"/>
      <c r="E147" s="148" t="s">
        <v>3</v>
      </c>
      <c r="F147" s="148" t="s">
        <v>4</v>
      </c>
      <c r="G147" s="148" t="s">
        <v>5</v>
      </c>
      <c r="H147" s="148" t="s">
        <v>6</v>
      </c>
      <c r="I147" s="148" t="s">
        <v>7</v>
      </c>
      <c r="J147" s="148" t="s">
        <v>8</v>
      </c>
      <c r="K147" s="148" t="s">
        <v>9</v>
      </c>
      <c r="L147" s="148" t="s">
        <v>10</v>
      </c>
      <c r="M147" s="145" t="s">
        <v>11</v>
      </c>
      <c r="N147" s="128"/>
      <c r="O147" s="4"/>
      <c r="P147" s="4"/>
      <c r="Q147" s="4"/>
    </row>
    <row r="148" spans="1:17" ht="12" customHeight="1" x14ac:dyDescent="0.25">
      <c r="A148" s="586" t="s">
        <v>332</v>
      </c>
      <c r="B148" s="587"/>
      <c r="C148" s="336"/>
      <c r="D148" s="336"/>
      <c r="E148" s="142"/>
      <c r="F148" s="142"/>
      <c r="G148" s="142"/>
      <c r="H148" s="148"/>
      <c r="I148" s="143"/>
      <c r="J148" s="143"/>
      <c r="K148" s="143"/>
      <c r="L148" s="143"/>
      <c r="M148" s="145"/>
      <c r="N148" s="128"/>
    </row>
    <row r="149" spans="1:17" x14ac:dyDescent="0.25">
      <c r="A149" s="611" t="s">
        <v>14</v>
      </c>
      <c r="B149" s="612"/>
      <c r="C149" s="353"/>
      <c r="D149" s="353"/>
      <c r="E149" s="143"/>
      <c r="F149" s="143"/>
      <c r="G149" s="143"/>
      <c r="H149" s="144"/>
      <c r="I149" s="143"/>
      <c r="J149" s="143"/>
      <c r="K149" s="143"/>
      <c r="L149" s="143"/>
      <c r="M149" s="145"/>
      <c r="N149" s="128"/>
    </row>
    <row r="150" spans="1:17" ht="12" customHeight="1" x14ac:dyDescent="0.25">
      <c r="A150" s="143"/>
      <c r="B150" s="588" t="s">
        <v>186</v>
      </c>
      <c r="C150" s="337"/>
      <c r="D150" s="337"/>
      <c r="E150" s="143" t="s">
        <v>187</v>
      </c>
      <c r="F150" s="143">
        <v>39</v>
      </c>
      <c r="G150" s="143">
        <v>39</v>
      </c>
      <c r="H150" s="144"/>
      <c r="I150" s="150">
        <v>4.0599999999999996</v>
      </c>
      <c r="J150" s="150">
        <v>0.43</v>
      </c>
      <c r="K150" s="150">
        <v>27.18</v>
      </c>
      <c r="L150" s="150">
        <v>142.13</v>
      </c>
      <c r="M150" s="145">
        <v>41.18</v>
      </c>
      <c r="N150" s="128">
        <f t="shared" ref="N150:N211" si="9">F150*M150/1000</f>
        <v>1.60602</v>
      </c>
    </row>
    <row r="151" spans="1:17" x14ac:dyDescent="0.25">
      <c r="A151" s="143"/>
      <c r="B151" s="588"/>
      <c r="C151" s="375" t="s">
        <v>420</v>
      </c>
      <c r="D151" s="375" t="s">
        <v>421</v>
      </c>
      <c r="E151" s="143" t="s">
        <v>188</v>
      </c>
      <c r="F151" s="143">
        <v>15</v>
      </c>
      <c r="G151" s="143">
        <v>15</v>
      </c>
      <c r="H151" s="144"/>
      <c r="I151" s="151">
        <v>1.9</v>
      </c>
      <c r="J151" s="150">
        <v>1.73</v>
      </c>
      <c r="K151" s="150">
        <v>0.1</v>
      </c>
      <c r="L151" s="150">
        <v>26.33</v>
      </c>
      <c r="M151" s="145">
        <v>220.75</v>
      </c>
      <c r="N151" s="128">
        <f t="shared" si="9"/>
        <v>3.3112499999999998</v>
      </c>
    </row>
    <row r="152" spans="1:17" x14ac:dyDescent="0.25">
      <c r="A152" s="143"/>
      <c r="B152" s="588"/>
      <c r="C152" s="337"/>
      <c r="D152" s="337"/>
      <c r="E152" s="143" t="s">
        <v>22</v>
      </c>
      <c r="F152" s="143">
        <v>0.06</v>
      </c>
      <c r="G152" s="143">
        <v>0.06</v>
      </c>
      <c r="H152" s="144"/>
      <c r="I152" s="150" t="s">
        <v>21</v>
      </c>
      <c r="J152" s="150" t="s">
        <v>21</v>
      </c>
      <c r="K152" s="150" t="s">
        <v>21</v>
      </c>
      <c r="L152" s="150"/>
      <c r="M152" s="145"/>
      <c r="N152" s="128">
        <f t="shared" si="9"/>
        <v>0</v>
      </c>
    </row>
    <row r="153" spans="1:17" x14ac:dyDescent="0.25">
      <c r="A153" s="143"/>
      <c r="B153" s="224"/>
      <c r="C153" s="337"/>
      <c r="D153" s="337"/>
      <c r="E153" s="143" t="s">
        <v>19</v>
      </c>
      <c r="F153" s="143">
        <v>34.5</v>
      </c>
      <c r="G153" s="143">
        <v>34.5</v>
      </c>
      <c r="H153" s="144"/>
      <c r="I153" s="150">
        <v>0.97</v>
      </c>
      <c r="J153" s="150">
        <v>1.1000000000000001</v>
      </c>
      <c r="K153" s="150">
        <v>1.63</v>
      </c>
      <c r="L153" s="150">
        <v>20.010000000000002</v>
      </c>
      <c r="M153" s="145">
        <v>51.71</v>
      </c>
      <c r="N153" s="128">
        <f t="shared" si="9"/>
        <v>1.7839950000000002</v>
      </c>
    </row>
    <row r="154" spans="1:17" x14ac:dyDescent="0.25">
      <c r="A154" s="143"/>
      <c r="B154" s="224"/>
      <c r="C154" s="337"/>
      <c r="D154" s="337"/>
      <c r="E154" s="143" t="s">
        <v>189</v>
      </c>
      <c r="F154" s="143">
        <v>0.8</v>
      </c>
      <c r="G154" s="143">
        <v>0.8</v>
      </c>
      <c r="H154" s="144"/>
      <c r="I154" s="150"/>
      <c r="J154" s="150">
        <v>0.79900000000000004</v>
      </c>
      <c r="K154" s="150"/>
      <c r="L154" s="150">
        <v>6.84</v>
      </c>
      <c r="M154" s="145">
        <v>118.3</v>
      </c>
      <c r="N154" s="128">
        <f t="shared" si="9"/>
        <v>9.4640000000000002E-2</v>
      </c>
    </row>
    <row r="155" spans="1:17" x14ac:dyDescent="0.25">
      <c r="A155" s="143"/>
      <c r="B155" s="224"/>
      <c r="C155" s="337"/>
      <c r="D155" s="337"/>
      <c r="E155" s="143" t="s">
        <v>23</v>
      </c>
      <c r="F155" s="143">
        <v>2.2999999999999998</v>
      </c>
      <c r="G155" s="143">
        <v>2.2999999999999998</v>
      </c>
      <c r="H155" s="144"/>
      <c r="I155" s="150">
        <v>0.02</v>
      </c>
      <c r="J155" s="150">
        <v>1.63</v>
      </c>
      <c r="K155" s="150">
        <v>0.03</v>
      </c>
      <c r="L155" s="150">
        <v>14.87</v>
      </c>
      <c r="M155" s="145">
        <v>504.7</v>
      </c>
      <c r="N155" s="128">
        <f t="shared" si="9"/>
        <v>1.1608099999999999</v>
      </c>
    </row>
    <row r="156" spans="1:17" x14ac:dyDescent="0.25">
      <c r="A156" s="143"/>
      <c r="B156" s="224"/>
      <c r="C156" s="337"/>
      <c r="D156" s="337"/>
      <c r="E156" s="143" t="s">
        <v>23</v>
      </c>
      <c r="F156" s="143">
        <v>4</v>
      </c>
      <c r="G156" s="143">
        <v>4</v>
      </c>
      <c r="H156" s="144"/>
      <c r="I156" s="150">
        <v>0.03</v>
      </c>
      <c r="J156" s="152">
        <v>2.9</v>
      </c>
      <c r="K156" s="152">
        <v>0.1</v>
      </c>
      <c r="L156" s="152">
        <v>26.44</v>
      </c>
      <c r="M156" s="145">
        <v>504.7</v>
      </c>
      <c r="N156" s="128">
        <f t="shared" si="9"/>
        <v>2.0188000000000001</v>
      </c>
    </row>
    <row r="157" spans="1:17" x14ac:dyDescent="0.25">
      <c r="A157" s="143"/>
      <c r="B157" s="224"/>
      <c r="C157" s="337"/>
      <c r="D157" s="337"/>
      <c r="E157" s="143"/>
      <c r="F157" s="143"/>
      <c r="G157" s="143"/>
      <c r="H157" s="144" t="s">
        <v>190</v>
      </c>
      <c r="I157" s="153">
        <f>SUM(I150:I156)</f>
        <v>6.9799999999999986</v>
      </c>
      <c r="J157" s="153">
        <f t="shared" ref="J157:L157" si="10">SUM(J150:J156)</f>
        <v>8.5890000000000004</v>
      </c>
      <c r="K157" s="153">
        <f t="shared" si="10"/>
        <v>29.040000000000003</v>
      </c>
      <c r="L157" s="153">
        <f t="shared" si="10"/>
        <v>236.61999999999998</v>
      </c>
      <c r="M157" s="153"/>
      <c r="N157" s="129">
        <f>SUM(N150:N156)</f>
        <v>9.9755149999999997</v>
      </c>
    </row>
    <row r="158" spans="1:17" x14ac:dyDescent="0.25">
      <c r="A158" s="143" t="s">
        <v>25</v>
      </c>
      <c r="B158" s="589" t="s">
        <v>26</v>
      </c>
      <c r="C158" s="338"/>
      <c r="D158" s="338"/>
      <c r="E158" s="143" t="s">
        <v>27</v>
      </c>
      <c r="F158" s="143">
        <v>4</v>
      </c>
      <c r="G158" s="143"/>
      <c r="H158" s="144"/>
      <c r="I158" s="143">
        <v>0.19</v>
      </c>
      <c r="J158" s="143">
        <v>0.14000000000000001</v>
      </c>
      <c r="K158" s="143">
        <v>0.3</v>
      </c>
      <c r="L158" s="143"/>
      <c r="M158" s="145">
        <v>210.72</v>
      </c>
      <c r="N158" s="128">
        <f t="shared" si="9"/>
        <v>0.84287999999999996</v>
      </c>
    </row>
    <row r="159" spans="1:17" x14ac:dyDescent="0.25">
      <c r="A159" s="143" t="s">
        <v>28</v>
      </c>
      <c r="B159" s="613"/>
      <c r="C159" s="354">
        <v>200</v>
      </c>
      <c r="D159" s="354">
        <v>200</v>
      </c>
      <c r="E159" s="143" t="s">
        <v>145</v>
      </c>
      <c r="F159" s="143">
        <v>100</v>
      </c>
      <c r="G159" s="143"/>
      <c r="H159" s="144"/>
      <c r="I159" s="143">
        <v>2.82</v>
      </c>
      <c r="J159" s="143">
        <v>3.2</v>
      </c>
      <c r="K159" s="143">
        <v>4.7300000000000004</v>
      </c>
      <c r="L159" s="143">
        <v>58</v>
      </c>
      <c r="M159" s="145">
        <v>51.71</v>
      </c>
      <c r="N159" s="128">
        <f t="shared" si="9"/>
        <v>5.1710000000000003</v>
      </c>
    </row>
    <row r="160" spans="1:17" x14ac:dyDescent="0.25">
      <c r="A160" s="143"/>
      <c r="B160" s="224"/>
      <c r="C160" s="337"/>
      <c r="D160" s="337"/>
      <c r="E160" s="143" t="s">
        <v>20</v>
      </c>
      <c r="F160" s="143">
        <v>20</v>
      </c>
      <c r="G160" s="143"/>
      <c r="H160" s="144"/>
      <c r="I160" s="143" t="s">
        <v>21</v>
      </c>
      <c r="J160" s="143" t="s">
        <v>21</v>
      </c>
      <c r="K160" s="143">
        <v>19.96</v>
      </c>
      <c r="L160" s="143">
        <v>75.8</v>
      </c>
      <c r="M160" s="145">
        <v>52.87</v>
      </c>
      <c r="N160" s="128">
        <f t="shared" si="9"/>
        <v>1.0573999999999999</v>
      </c>
    </row>
    <row r="161" spans="1:14" x14ac:dyDescent="0.25">
      <c r="A161" s="143"/>
      <c r="B161" s="224"/>
      <c r="C161" s="337"/>
      <c r="D161" s="337"/>
      <c r="E161" s="143"/>
      <c r="F161" s="143"/>
      <c r="G161" s="143"/>
      <c r="H161" s="144">
        <v>200</v>
      </c>
      <c r="I161" s="142">
        <f>SUM(I158:I160)</f>
        <v>3.01</v>
      </c>
      <c r="J161" s="142">
        <f t="shared" ref="J161:L161" si="11">SUM(J158:J160)</f>
        <v>3.3400000000000003</v>
      </c>
      <c r="K161" s="142">
        <f t="shared" si="11"/>
        <v>24.990000000000002</v>
      </c>
      <c r="L161" s="142">
        <f t="shared" si="11"/>
        <v>133.80000000000001</v>
      </c>
      <c r="M161" s="142"/>
      <c r="N161" s="129">
        <f>SUM(N158:N160)</f>
        <v>7.0712799999999998</v>
      </c>
    </row>
    <row r="162" spans="1:14" ht="12" customHeight="1" x14ac:dyDescent="0.25">
      <c r="A162" s="143" t="s">
        <v>29</v>
      </c>
      <c r="B162" s="588" t="s">
        <v>30</v>
      </c>
      <c r="C162" s="337">
        <v>70</v>
      </c>
      <c r="D162" s="337">
        <v>90</v>
      </c>
      <c r="E162" s="143" t="s">
        <v>31</v>
      </c>
      <c r="F162" s="143">
        <v>80</v>
      </c>
      <c r="G162" s="143">
        <v>80</v>
      </c>
      <c r="H162" s="144"/>
      <c r="I162" s="143">
        <v>6.96</v>
      </c>
      <c r="J162" s="143">
        <v>1.2</v>
      </c>
      <c r="K162" s="143">
        <v>32.96</v>
      </c>
      <c r="L162" s="143">
        <v>181</v>
      </c>
      <c r="M162" s="145">
        <v>55.61</v>
      </c>
      <c r="N162" s="128">
        <f t="shared" si="9"/>
        <v>4.4488000000000003</v>
      </c>
    </row>
    <row r="163" spans="1:14" x14ac:dyDescent="0.25">
      <c r="A163" s="143"/>
      <c r="B163" s="588"/>
      <c r="C163" s="337">
        <v>10</v>
      </c>
      <c r="D163" s="337">
        <v>10</v>
      </c>
      <c r="E163" s="143" t="s">
        <v>32</v>
      </c>
      <c r="F163" s="143">
        <v>10</v>
      </c>
      <c r="G163" s="143"/>
      <c r="H163" s="144"/>
      <c r="I163" s="143">
        <v>2.68</v>
      </c>
      <c r="J163" s="143">
        <v>2.57</v>
      </c>
      <c r="K163" s="143" t="s">
        <v>21</v>
      </c>
      <c r="L163" s="143">
        <v>33.79</v>
      </c>
      <c r="M163" s="145">
        <v>523.4</v>
      </c>
      <c r="N163" s="128">
        <f t="shared" si="9"/>
        <v>5.234</v>
      </c>
    </row>
    <row r="164" spans="1:14" ht="15" customHeight="1" x14ac:dyDescent="0.25">
      <c r="A164" s="143"/>
      <c r="B164" s="224"/>
      <c r="C164" s="337">
        <v>10</v>
      </c>
      <c r="D164" s="337">
        <v>10</v>
      </c>
      <c r="E164" s="143" t="s">
        <v>33</v>
      </c>
      <c r="F164" s="143">
        <v>10</v>
      </c>
      <c r="G164" s="143"/>
      <c r="H164" s="144"/>
      <c r="I164" s="143">
        <v>0.08</v>
      </c>
      <c r="J164" s="143">
        <v>7.25</v>
      </c>
      <c r="K164" s="143">
        <v>0.26</v>
      </c>
      <c r="L164" s="143">
        <v>66.099999999999994</v>
      </c>
      <c r="M164" s="145">
        <v>504.7</v>
      </c>
      <c r="N164" s="128">
        <f t="shared" si="9"/>
        <v>5.0469999999999997</v>
      </c>
    </row>
    <row r="165" spans="1:14" ht="20.399999999999999" x14ac:dyDescent="0.25">
      <c r="A165" s="143" t="s">
        <v>34</v>
      </c>
      <c r="B165" s="224"/>
      <c r="C165" s="337"/>
      <c r="D165" s="337"/>
      <c r="E165" s="143"/>
      <c r="F165" s="143"/>
      <c r="G165" s="143"/>
      <c r="H165" s="144" t="s">
        <v>35</v>
      </c>
      <c r="I165" s="142">
        <f>SUM(I162:I164)</f>
        <v>9.7200000000000006</v>
      </c>
      <c r="J165" s="142">
        <f t="shared" ref="J165:L165" si="12">SUM(J162:J164)</f>
        <v>11.02</v>
      </c>
      <c r="K165" s="142">
        <f t="shared" si="12"/>
        <v>33.22</v>
      </c>
      <c r="L165" s="142">
        <f t="shared" si="12"/>
        <v>280.89</v>
      </c>
      <c r="M165" s="142"/>
      <c r="N165" s="129">
        <f>SUM(N162:N164)</f>
        <v>14.729800000000001</v>
      </c>
    </row>
    <row r="166" spans="1:14" x14ac:dyDescent="0.25">
      <c r="A166" s="143"/>
      <c r="B166" s="224" t="s">
        <v>146</v>
      </c>
      <c r="C166" s="337">
        <v>120</v>
      </c>
      <c r="D166" s="337">
        <v>120</v>
      </c>
      <c r="E166" s="143" t="s">
        <v>170</v>
      </c>
      <c r="F166" s="143">
        <v>120</v>
      </c>
      <c r="G166" s="143">
        <v>120</v>
      </c>
      <c r="H166" s="144">
        <v>120</v>
      </c>
      <c r="I166" s="142">
        <v>1.8</v>
      </c>
      <c r="J166" s="142">
        <v>0.08</v>
      </c>
      <c r="K166" s="142">
        <v>17.2</v>
      </c>
      <c r="L166" s="142">
        <v>74.8</v>
      </c>
      <c r="M166" s="145">
        <v>68.900000000000006</v>
      </c>
      <c r="N166" s="129">
        <f t="shared" si="9"/>
        <v>8.2680000000000007</v>
      </c>
    </row>
    <row r="167" spans="1:14" x14ac:dyDescent="0.25">
      <c r="A167" s="143" t="s">
        <v>38</v>
      </c>
      <c r="B167" s="224" t="s">
        <v>39</v>
      </c>
      <c r="C167" s="337">
        <v>100</v>
      </c>
      <c r="D167" s="337">
        <v>100</v>
      </c>
      <c r="E167" s="143" t="s">
        <v>39</v>
      </c>
      <c r="F167" s="143">
        <v>100</v>
      </c>
      <c r="G167" s="143">
        <v>100</v>
      </c>
      <c r="H167" s="144">
        <v>100</v>
      </c>
      <c r="I167" s="142"/>
      <c r="J167" s="142"/>
      <c r="K167" s="142">
        <v>19</v>
      </c>
      <c r="L167" s="142">
        <v>75</v>
      </c>
      <c r="M167" s="145">
        <v>65.86</v>
      </c>
      <c r="N167" s="129">
        <f t="shared" si="9"/>
        <v>6.5860000000000003</v>
      </c>
    </row>
    <row r="168" spans="1:14" ht="12" customHeight="1" x14ac:dyDescent="0.25">
      <c r="A168" s="586" t="s">
        <v>40</v>
      </c>
      <c r="B168" s="587"/>
      <c r="C168" s="336"/>
      <c r="D168" s="336"/>
      <c r="E168" s="143"/>
      <c r="F168" s="143"/>
      <c r="G168" s="143"/>
      <c r="H168" s="144"/>
      <c r="I168" s="142">
        <f>I157+I161+I165+I166+I167</f>
        <v>21.51</v>
      </c>
      <c r="J168" s="142">
        <f t="shared" ref="J168:L168" si="13">J157+J161+J165+J166+J167</f>
        <v>23.028999999999996</v>
      </c>
      <c r="K168" s="142">
        <f t="shared" si="13"/>
        <v>123.45</v>
      </c>
      <c r="L168" s="142">
        <f t="shared" si="13"/>
        <v>801.1099999999999</v>
      </c>
      <c r="M168" s="142"/>
      <c r="N168" s="129">
        <f>N157+N161+N165+N166+N167</f>
        <v>46.630595</v>
      </c>
    </row>
    <row r="169" spans="1:14" x14ac:dyDescent="0.25">
      <c r="A169" s="143" t="s">
        <v>41</v>
      </c>
      <c r="B169" s="224"/>
      <c r="C169" s="337"/>
      <c r="D169" s="337"/>
      <c r="E169" s="143"/>
      <c r="F169" s="143"/>
      <c r="G169" s="143"/>
      <c r="H169" s="144"/>
      <c r="I169" s="143"/>
      <c r="J169" s="143"/>
      <c r="K169" s="143"/>
      <c r="L169" s="143"/>
      <c r="M169" s="145"/>
      <c r="N169" s="128"/>
    </row>
    <row r="170" spans="1:14" x14ac:dyDescent="0.25">
      <c r="A170" s="143" t="s">
        <v>191</v>
      </c>
      <c r="B170" s="588" t="s">
        <v>192</v>
      </c>
      <c r="C170" s="337">
        <v>80</v>
      </c>
      <c r="D170" s="337">
        <v>120</v>
      </c>
      <c r="E170" s="143" t="s">
        <v>51</v>
      </c>
      <c r="F170" s="143">
        <v>46</v>
      </c>
      <c r="G170" s="143">
        <v>33.200000000000003</v>
      </c>
      <c r="H170" s="144"/>
      <c r="I170" s="143">
        <v>0.92</v>
      </c>
      <c r="J170" s="143">
        <v>0.1</v>
      </c>
      <c r="K170" s="143">
        <v>6.4</v>
      </c>
      <c r="L170" s="143">
        <v>26.5</v>
      </c>
      <c r="M170" s="145">
        <v>30.16</v>
      </c>
      <c r="N170" s="128">
        <f t="shared" si="9"/>
        <v>1.3873599999999999</v>
      </c>
    </row>
    <row r="171" spans="1:14" x14ac:dyDescent="0.25">
      <c r="A171" s="143"/>
      <c r="B171" s="588"/>
      <c r="C171" s="337"/>
      <c r="D171" s="337"/>
      <c r="E171" s="143" t="s">
        <v>149</v>
      </c>
      <c r="F171" s="143">
        <v>31</v>
      </c>
      <c r="G171" s="143">
        <v>24.8</v>
      </c>
      <c r="H171" s="144"/>
      <c r="I171" s="143">
        <v>0.46</v>
      </c>
      <c r="J171" s="143">
        <v>0.02</v>
      </c>
      <c r="K171" s="143">
        <v>2.57</v>
      </c>
      <c r="L171" s="143">
        <v>10.42</v>
      </c>
      <c r="M171" s="145">
        <v>38.06</v>
      </c>
      <c r="N171" s="128">
        <f t="shared" si="9"/>
        <v>1.1798600000000001</v>
      </c>
    </row>
    <row r="172" spans="1:14" x14ac:dyDescent="0.25">
      <c r="A172" s="217"/>
      <c r="B172" s="220"/>
      <c r="C172" s="290"/>
      <c r="D172" s="290"/>
      <c r="E172" s="217" t="s">
        <v>44</v>
      </c>
      <c r="F172" s="217">
        <v>19</v>
      </c>
      <c r="G172" s="217">
        <v>15.2</v>
      </c>
      <c r="H172" s="218"/>
      <c r="I172" s="217">
        <v>0.25</v>
      </c>
      <c r="J172" s="217">
        <v>0.01</v>
      </c>
      <c r="K172" s="217">
        <v>1.38</v>
      </c>
      <c r="L172" s="217">
        <v>5.18</v>
      </c>
      <c r="M172" s="72">
        <v>36.67</v>
      </c>
      <c r="N172" s="128">
        <f t="shared" si="9"/>
        <v>0.69673000000000007</v>
      </c>
    </row>
    <row r="173" spans="1:14" x14ac:dyDescent="0.25">
      <c r="A173" s="217"/>
      <c r="B173" s="220"/>
      <c r="C173" s="290"/>
      <c r="D173" s="290"/>
      <c r="E173" s="217" t="s">
        <v>54</v>
      </c>
      <c r="F173" s="217">
        <v>30</v>
      </c>
      <c r="G173" s="217">
        <v>30</v>
      </c>
      <c r="H173" s="218"/>
      <c r="I173" s="217">
        <v>0.24</v>
      </c>
      <c r="J173" s="217">
        <v>0.03</v>
      </c>
      <c r="K173" s="217">
        <v>0.48</v>
      </c>
      <c r="L173" s="217">
        <v>3.9</v>
      </c>
      <c r="M173" s="72"/>
      <c r="N173" s="128">
        <f t="shared" si="9"/>
        <v>0</v>
      </c>
    </row>
    <row r="174" spans="1:14" x14ac:dyDescent="0.25">
      <c r="A174" s="217"/>
      <c r="B174" s="220"/>
      <c r="C174" s="290"/>
      <c r="D174" s="290"/>
      <c r="E174" s="217" t="s">
        <v>193</v>
      </c>
      <c r="F174" s="217">
        <v>15</v>
      </c>
      <c r="G174" s="217">
        <v>0.75</v>
      </c>
      <c r="H174" s="218"/>
      <c r="I174" s="217">
        <v>0.18</v>
      </c>
      <c r="J174" s="217">
        <v>7.0000000000000007E-2</v>
      </c>
      <c r="K174" s="217">
        <v>28.07</v>
      </c>
      <c r="L174" s="217">
        <v>10.95</v>
      </c>
      <c r="M174" s="72">
        <v>119.86</v>
      </c>
      <c r="N174" s="128">
        <f t="shared" si="9"/>
        <v>1.7979000000000001</v>
      </c>
    </row>
    <row r="175" spans="1:14" x14ac:dyDescent="0.25">
      <c r="A175" s="217"/>
      <c r="B175" s="220"/>
      <c r="C175" s="290"/>
      <c r="D175" s="290"/>
      <c r="E175" s="217" t="s">
        <v>194</v>
      </c>
      <c r="F175" s="217">
        <v>0</v>
      </c>
      <c r="G175" s="217">
        <v>0</v>
      </c>
      <c r="H175" s="218"/>
      <c r="I175" s="217">
        <v>0.37</v>
      </c>
      <c r="J175" s="217">
        <v>3.2000000000000001E-2</v>
      </c>
      <c r="K175" s="217">
        <v>0.76</v>
      </c>
      <c r="L175" s="217">
        <v>3.92</v>
      </c>
      <c r="M175" s="72"/>
      <c r="N175" s="128"/>
    </row>
    <row r="176" spans="1:14" x14ac:dyDescent="0.25">
      <c r="A176" s="217"/>
      <c r="B176" s="220"/>
      <c r="C176" s="290"/>
      <c r="D176" s="290"/>
      <c r="E176" s="217" t="s">
        <v>195</v>
      </c>
      <c r="F176" s="217">
        <v>6</v>
      </c>
      <c r="G176" s="217">
        <v>4.4000000000000004</v>
      </c>
      <c r="H176" s="218"/>
      <c r="I176" s="217">
        <v>0.15</v>
      </c>
      <c r="J176" s="217">
        <v>0.02</v>
      </c>
      <c r="K176" s="217">
        <v>0.35</v>
      </c>
      <c r="L176" s="217">
        <v>1.44</v>
      </c>
      <c r="M176" s="72">
        <v>23.6</v>
      </c>
      <c r="N176" s="128">
        <f t="shared" si="9"/>
        <v>0.14160000000000003</v>
      </c>
    </row>
    <row r="177" spans="1:14" x14ac:dyDescent="0.25">
      <c r="A177" s="217"/>
      <c r="B177" s="220"/>
      <c r="C177" s="290"/>
      <c r="D177" s="290"/>
      <c r="E177" s="217" t="s">
        <v>52</v>
      </c>
      <c r="F177" s="217">
        <v>5</v>
      </c>
      <c r="G177" s="217">
        <v>5</v>
      </c>
      <c r="H177" s="218"/>
      <c r="I177" s="217" t="s">
        <v>21</v>
      </c>
      <c r="J177" s="217">
        <v>4.99</v>
      </c>
      <c r="K177" s="217"/>
      <c r="L177" s="217">
        <v>44.95</v>
      </c>
      <c r="M177" s="72">
        <v>74.78</v>
      </c>
      <c r="N177" s="128">
        <f t="shared" si="9"/>
        <v>0.37389999999999995</v>
      </c>
    </row>
    <row r="178" spans="1:14" x14ac:dyDescent="0.25">
      <c r="A178" s="217"/>
      <c r="B178" s="220"/>
      <c r="C178" s="290"/>
      <c r="D178" s="290"/>
      <c r="E178" s="217" t="s">
        <v>22</v>
      </c>
      <c r="F178" s="217">
        <v>0.25</v>
      </c>
      <c r="G178" s="217">
        <v>0.25</v>
      </c>
      <c r="H178" s="218"/>
      <c r="I178" s="217"/>
      <c r="J178" s="217"/>
      <c r="K178" s="217"/>
      <c r="L178" s="217"/>
      <c r="M178" s="72"/>
      <c r="N178" s="128">
        <f t="shared" si="9"/>
        <v>0</v>
      </c>
    </row>
    <row r="179" spans="1:14" x14ac:dyDescent="0.25">
      <c r="A179" s="217"/>
      <c r="B179" s="220"/>
      <c r="C179" s="290"/>
      <c r="D179" s="290"/>
      <c r="E179" s="217"/>
      <c r="F179" s="217"/>
      <c r="G179" s="217"/>
      <c r="H179" s="218">
        <v>100</v>
      </c>
      <c r="I179" s="77">
        <f>SUM(I170:I178)</f>
        <v>2.5700000000000003</v>
      </c>
      <c r="J179" s="77">
        <f t="shared" ref="J179:L179" si="14">SUM(J170:J178)</f>
        <v>5.2720000000000002</v>
      </c>
      <c r="K179" s="77">
        <f t="shared" si="14"/>
        <v>40.010000000000005</v>
      </c>
      <c r="L179" s="77">
        <f t="shared" si="14"/>
        <v>107.26</v>
      </c>
      <c r="M179" s="77"/>
      <c r="N179" s="129">
        <f>SUM(N170:N178)</f>
        <v>5.57735</v>
      </c>
    </row>
    <row r="180" spans="1:14" x14ac:dyDescent="0.25">
      <c r="A180" s="217" t="s">
        <v>196</v>
      </c>
      <c r="B180" s="531" t="s">
        <v>197</v>
      </c>
      <c r="C180" s="290"/>
      <c r="D180" s="290"/>
      <c r="E180" s="217" t="s">
        <v>65</v>
      </c>
      <c r="F180" s="217">
        <v>18.7</v>
      </c>
      <c r="G180" s="217">
        <v>18.7</v>
      </c>
      <c r="H180" s="218" t="s">
        <v>58</v>
      </c>
      <c r="I180" s="217">
        <v>2</v>
      </c>
      <c r="J180" s="217">
        <v>0.20499999999999999</v>
      </c>
      <c r="K180" s="217">
        <v>12.87</v>
      </c>
      <c r="L180" s="217">
        <v>62.46</v>
      </c>
      <c r="M180" s="72">
        <v>31.32</v>
      </c>
      <c r="N180" s="128">
        <f t="shared" si="9"/>
        <v>0.58568399999999998</v>
      </c>
    </row>
    <row r="181" spans="1:14" x14ac:dyDescent="0.25">
      <c r="A181" s="217"/>
      <c r="B181" s="531"/>
      <c r="C181" s="290">
        <v>250</v>
      </c>
      <c r="D181" s="290">
        <v>250</v>
      </c>
      <c r="E181" s="217" t="s">
        <v>92</v>
      </c>
      <c r="F181" s="217">
        <v>5</v>
      </c>
      <c r="G181" s="217">
        <v>5</v>
      </c>
      <c r="H181" s="218"/>
      <c r="I181" s="217">
        <v>0.63</v>
      </c>
      <c r="J181" s="217">
        <v>0.56999999999999995</v>
      </c>
      <c r="K181" s="217">
        <v>0.03</v>
      </c>
      <c r="L181" s="217">
        <v>0.73</v>
      </c>
      <c r="M181" s="72">
        <v>220.75</v>
      </c>
      <c r="N181" s="128">
        <f t="shared" si="9"/>
        <v>1.10375</v>
      </c>
    </row>
    <row r="182" spans="1:14" x14ac:dyDescent="0.25">
      <c r="A182" s="217"/>
      <c r="B182" s="220"/>
      <c r="C182" s="290"/>
      <c r="D182" s="290"/>
      <c r="E182" s="217" t="s">
        <v>22</v>
      </c>
      <c r="F182" s="217">
        <v>0.5</v>
      </c>
      <c r="G182" s="217">
        <v>0.5</v>
      </c>
      <c r="H182" s="218"/>
      <c r="I182" s="217" t="s">
        <v>21</v>
      </c>
      <c r="J182" s="217" t="s">
        <v>21</v>
      </c>
      <c r="K182" s="217" t="s">
        <v>21</v>
      </c>
      <c r="L182" s="217" t="s">
        <v>21</v>
      </c>
      <c r="M182" s="72"/>
      <c r="N182" s="128">
        <f t="shared" si="9"/>
        <v>0</v>
      </c>
    </row>
    <row r="183" spans="1:14" x14ac:dyDescent="0.25">
      <c r="A183" s="217"/>
      <c r="B183" s="220"/>
      <c r="C183" s="290"/>
      <c r="D183" s="290"/>
      <c r="E183" s="217" t="s">
        <v>198</v>
      </c>
      <c r="F183" s="217">
        <v>20</v>
      </c>
      <c r="G183" s="217">
        <v>20</v>
      </c>
      <c r="H183" s="218"/>
      <c r="I183" s="217">
        <v>0.13</v>
      </c>
      <c r="J183" s="217" t="s">
        <v>21</v>
      </c>
      <c r="K183" s="217">
        <v>0.91</v>
      </c>
      <c r="L183" s="217">
        <v>4.0999999999999996</v>
      </c>
      <c r="M183" s="72"/>
      <c r="N183" s="128">
        <f t="shared" si="9"/>
        <v>0</v>
      </c>
    </row>
    <row r="184" spans="1:14" x14ac:dyDescent="0.25">
      <c r="A184" s="217"/>
      <c r="B184" s="220"/>
      <c r="C184" s="290"/>
      <c r="D184" s="290"/>
      <c r="E184" s="217" t="s">
        <v>53</v>
      </c>
      <c r="F184" s="217">
        <v>12</v>
      </c>
      <c r="G184" s="217">
        <v>10</v>
      </c>
      <c r="H184" s="218"/>
      <c r="I184" s="217">
        <v>0.17</v>
      </c>
      <c r="J184" s="217">
        <v>0.01</v>
      </c>
      <c r="K184" s="217">
        <v>0.97</v>
      </c>
      <c r="L184" s="217">
        <v>4.13</v>
      </c>
      <c r="M184" s="72">
        <v>27.74</v>
      </c>
      <c r="N184" s="128">
        <f t="shared" si="9"/>
        <v>0.33288000000000001</v>
      </c>
    </row>
    <row r="185" spans="1:14" x14ac:dyDescent="0.25">
      <c r="A185" s="217"/>
      <c r="B185" s="220"/>
      <c r="C185" s="290"/>
      <c r="D185" s="290"/>
      <c r="E185" s="217" t="s">
        <v>44</v>
      </c>
      <c r="F185" s="217">
        <v>12.5</v>
      </c>
      <c r="G185" s="217">
        <v>10</v>
      </c>
      <c r="H185" s="218"/>
      <c r="I185" s="217" t="s">
        <v>21</v>
      </c>
      <c r="J185" s="217">
        <v>4</v>
      </c>
      <c r="K185" s="217" t="s">
        <v>21</v>
      </c>
      <c r="L185" s="217">
        <v>35.96</v>
      </c>
      <c r="M185" s="72">
        <v>36.67</v>
      </c>
      <c r="N185" s="128">
        <f t="shared" si="9"/>
        <v>0.45837499999999998</v>
      </c>
    </row>
    <row r="186" spans="1:14" x14ac:dyDescent="0.25">
      <c r="A186" s="217"/>
      <c r="B186" s="220"/>
      <c r="C186" s="290"/>
      <c r="D186" s="290"/>
      <c r="E186" s="217" t="s">
        <v>52</v>
      </c>
      <c r="F186" s="217">
        <v>5</v>
      </c>
      <c r="G186" s="217">
        <v>5</v>
      </c>
      <c r="H186" s="218"/>
      <c r="I186" s="217">
        <v>1.95</v>
      </c>
      <c r="J186" s="217">
        <v>4.9000000000000004</v>
      </c>
      <c r="K186" s="217">
        <v>2.91</v>
      </c>
      <c r="L186" s="217">
        <v>8.82</v>
      </c>
      <c r="M186" s="72">
        <v>118.3</v>
      </c>
      <c r="N186" s="128">
        <f t="shared" si="9"/>
        <v>0.59150000000000003</v>
      </c>
    </row>
    <row r="187" spans="1:14" x14ac:dyDescent="0.25">
      <c r="A187" s="217"/>
      <c r="B187" s="220"/>
      <c r="C187" s="290"/>
      <c r="D187" s="290"/>
      <c r="E187" s="217" t="s">
        <v>175</v>
      </c>
      <c r="F187" s="217">
        <v>238</v>
      </c>
      <c r="G187" s="217">
        <v>237.5</v>
      </c>
      <c r="H187" s="218"/>
      <c r="I187" s="217">
        <v>10.4</v>
      </c>
      <c r="J187" s="217">
        <v>6.48</v>
      </c>
      <c r="K187" s="217" t="s">
        <v>21</v>
      </c>
      <c r="L187" s="217">
        <v>88.29</v>
      </c>
      <c r="M187" s="72"/>
      <c r="N187" s="128">
        <f t="shared" si="9"/>
        <v>0</v>
      </c>
    </row>
    <row r="188" spans="1:14" x14ac:dyDescent="0.25">
      <c r="A188" s="217"/>
      <c r="B188" s="220"/>
      <c r="C188" s="290"/>
      <c r="D188" s="290"/>
      <c r="E188" s="217" t="s">
        <v>56</v>
      </c>
      <c r="F188" s="217">
        <v>54</v>
      </c>
      <c r="G188" s="217" t="s">
        <v>115</v>
      </c>
      <c r="H188" s="218"/>
      <c r="I188" s="217">
        <v>10</v>
      </c>
      <c r="J188" s="217">
        <v>6.48</v>
      </c>
      <c r="K188" s="217" t="s">
        <v>21</v>
      </c>
      <c r="L188" s="217">
        <v>88.29</v>
      </c>
      <c r="M188" s="72">
        <v>323.91000000000003</v>
      </c>
      <c r="N188" s="128">
        <f t="shared" si="9"/>
        <v>17.491140000000001</v>
      </c>
    </row>
    <row r="189" spans="1:14" x14ac:dyDescent="0.25">
      <c r="A189" s="217"/>
      <c r="B189" s="220"/>
      <c r="C189" s="290"/>
      <c r="D189" s="290"/>
      <c r="E189" s="217"/>
      <c r="F189" s="217"/>
      <c r="G189" s="217"/>
      <c r="H189" s="218"/>
      <c r="I189" s="77">
        <f>SUM(I180:I188)</f>
        <v>25.28</v>
      </c>
      <c r="J189" s="77">
        <f t="shared" ref="J189:L189" si="15">SUM(J180:J188)</f>
        <v>22.645</v>
      </c>
      <c r="K189" s="77">
        <f t="shared" si="15"/>
        <v>17.689999999999998</v>
      </c>
      <c r="L189" s="77">
        <f t="shared" si="15"/>
        <v>292.78000000000003</v>
      </c>
      <c r="M189" s="77"/>
      <c r="N189" s="129">
        <f>SUM(N180:N188)</f>
        <v>20.563329000000003</v>
      </c>
    </row>
    <row r="190" spans="1:14" ht="12" customHeight="1" x14ac:dyDescent="0.25">
      <c r="A190" s="92" t="s">
        <v>205</v>
      </c>
      <c r="B190" s="537" t="s">
        <v>236</v>
      </c>
      <c r="C190" s="296"/>
      <c r="D190" s="296"/>
      <c r="E190" s="92" t="s">
        <v>61</v>
      </c>
      <c r="F190" s="92">
        <v>38.47</v>
      </c>
      <c r="G190" s="92">
        <v>29.47</v>
      </c>
      <c r="H190" s="92"/>
      <c r="I190" s="92">
        <v>6.32</v>
      </c>
      <c r="J190" s="92">
        <v>8.5399999999999991</v>
      </c>
      <c r="K190" s="92"/>
      <c r="L190" s="92">
        <v>90.6</v>
      </c>
      <c r="M190" s="72">
        <v>323.91000000000003</v>
      </c>
      <c r="N190" s="128">
        <f t="shared" si="9"/>
        <v>12.460817700000002</v>
      </c>
    </row>
    <row r="191" spans="1:14" x14ac:dyDescent="0.25">
      <c r="A191" s="92"/>
      <c r="B191" s="538"/>
      <c r="C191" s="297">
        <v>41</v>
      </c>
      <c r="D191" s="297">
        <v>41</v>
      </c>
      <c r="E191" s="92" t="s">
        <v>53</v>
      </c>
      <c r="F191" s="92">
        <v>0.6</v>
      </c>
      <c r="G191" s="92">
        <v>0.6</v>
      </c>
      <c r="H191" s="92"/>
      <c r="I191" s="92" t="s">
        <v>21</v>
      </c>
      <c r="J191" s="92" t="s">
        <v>21</v>
      </c>
      <c r="K191" s="92" t="s">
        <v>21</v>
      </c>
      <c r="L191" s="92">
        <v>0.21</v>
      </c>
      <c r="M191" s="72">
        <v>27.74</v>
      </c>
      <c r="N191" s="128">
        <f t="shared" si="9"/>
        <v>1.6643999999999999E-2</v>
      </c>
    </row>
    <row r="192" spans="1:14" x14ac:dyDescent="0.25">
      <c r="A192" s="92"/>
      <c r="B192" s="227"/>
      <c r="C192" s="295"/>
      <c r="D192" s="295"/>
      <c r="E192" s="92" t="s">
        <v>94</v>
      </c>
      <c r="F192" s="92">
        <v>2</v>
      </c>
      <c r="G192" s="92">
        <v>2</v>
      </c>
      <c r="H192" s="92"/>
      <c r="I192" s="92">
        <v>0.22</v>
      </c>
      <c r="J192" s="92">
        <v>0.02</v>
      </c>
      <c r="K192" s="92">
        <v>1.44</v>
      </c>
      <c r="L192" s="92">
        <v>6.62</v>
      </c>
      <c r="M192" s="72"/>
      <c r="N192" s="128">
        <f t="shared" si="9"/>
        <v>0</v>
      </c>
    </row>
    <row r="193" spans="1:14" x14ac:dyDescent="0.25">
      <c r="A193" s="92"/>
      <c r="B193" s="227"/>
      <c r="C193" s="295"/>
      <c r="D193" s="295"/>
      <c r="E193" s="92" t="s">
        <v>237</v>
      </c>
      <c r="F193" s="92">
        <v>7</v>
      </c>
      <c r="G193" s="92">
        <v>7</v>
      </c>
      <c r="H193" s="92"/>
      <c r="I193" s="92">
        <v>0.56999999999999995</v>
      </c>
      <c r="J193" s="92">
        <v>0.06</v>
      </c>
      <c r="K193" s="92">
        <v>0.47</v>
      </c>
      <c r="L193" s="92">
        <v>15.82</v>
      </c>
      <c r="M193" s="72">
        <v>46.28</v>
      </c>
      <c r="N193" s="128">
        <f t="shared" si="9"/>
        <v>0.32396000000000003</v>
      </c>
    </row>
    <row r="194" spans="1:14" x14ac:dyDescent="0.25">
      <c r="A194" s="92"/>
      <c r="B194" s="227"/>
      <c r="C194" s="295"/>
      <c r="D194" s="295"/>
      <c r="E194" s="92" t="s">
        <v>22</v>
      </c>
      <c r="F194" s="92">
        <v>0.6</v>
      </c>
      <c r="G194" s="92">
        <v>0.6</v>
      </c>
      <c r="H194" s="92"/>
      <c r="I194" s="92" t="s">
        <v>21</v>
      </c>
      <c r="J194" s="92" t="s">
        <v>21</v>
      </c>
      <c r="K194" s="92" t="s">
        <v>21</v>
      </c>
      <c r="L194" s="92" t="s">
        <v>21</v>
      </c>
      <c r="M194" s="72"/>
      <c r="N194" s="128">
        <f t="shared" si="9"/>
        <v>0</v>
      </c>
    </row>
    <row r="195" spans="1:14" x14ac:dyDescent="0.25">
      <c r="A195" s="92"/>
      <c r="B195" s="227"/>
      <c r="C195" s="295"/>
      <c r="D195" s="295"/>
      <c r="E195" s="92" t="s">
        <v>96</v>
      </c>
      <c r="F195" s="92"/>
      <c r="G195" s="92">
        <v>50</v>
      </c>
      <c r="H195" s="92"/>
      <c r="I195" s="92" t="s">
        <v>21</v>
      </c>
      <c r="J195" s="92"/>
      <c r="K195" s="92" t="s">
        <v>21</v>
      </c>
      <c r="L195" s="92" t="s">
        <v>21</v>
      </c>
      <c r="M195" s="72"/>
      <c r="N195" s="128"/>
    </row>
    <row r="196" spans="1:14" ht="20.399999999999999" x14ac:dyDescent="0.25">
      <c r="A196" s="92"/>
      <c r="B196" s="227"/>
      <c r="C196" s="295"/>
      <c r="D196" s="295"/>
      <c r="E196" s="92" t="s">
        <v>52</v>
      </c>
      <c r="F196" s="92">
        <v>2</v>
      </c>
      <c r="G196" s="92">
        <v>2</v>
      </c>
      <c r="H196" s="92"/>
      <c r="I196" s="92" t="s">
        <v>21</v>
      </c>
      <c r="J196" s="92">
        <v>1.99</v>
      </c>
      <c r="K196" s="92" t="s">
        <v>21</v>
      </c>
      <c r="L196" s="92">
        <v>17.98</v>
      </c>
      <c r="M196" s="72">
        <v>118.3</v>
      </c>
      <c r="N196" s="128">
        <f t="shared" si="9"/>
        <v>0.2366</v>
      </c>
    </row>
    <row r="197" spans="1:14" x14ac:dyDescent="0.25">
      <c r="A197" s="92"/>
      <c r="B197" s="227"/>
      <c r="C197" s="295"/>
      <c r="D197" s="295"/>
      <c r="E197" s="92"/>
      <c r="F197" s="92"/>
      <c r="G197" s="92"/>
      <c r="H197" s="92">
        <v>41</v>
      </c>
      <c r="I197" s="228">
        <v>7.11</v>
      </c>
      <c r="J197" s="228">
        <v>10.61</v>
      </c>
      <c r="K197" s="228">
        <v>1.91</v>
      </c>
      <c r="L197" s="228">
        <v>131.22999999999999</v>
      </c>
      <c r="M197" s="94"/>
      <c r="N197" s="129">
        <f>SUM(N190:N196)</f>
        <v>13.0380217</v>
      </c>
    </row>
    <row r="198" spans="1:14" x14ac:dyDescent="0.25">
      <c r="A198" s="217" t="s">
        <v>204</v>
      </c>
      <c r="B198" s="220" t="s">
        <v>120</v>
      </c>
      <c r="C198" s="290">
        <v>50</v>
      </c>
      <c r="D198" s="290">
        <v>50</v>
      </c>
      <c r="E198" s="217" t="s">
        <v>55</v>
      </c>
      <c r="F198" s="217">
        <v>50</v>
      </c>
      <c r="G198" s="217"/>
      <c r="H198" s="218"/>
      <c r="I198" s="217"/>
      <c r="J198" s="217">
        <v>0.99</v>
      </c>
      <c r="K198" s="217"/>
      <c r="L198" s="217">
        <v>8.99</v>
      </c>
      <c r="M198" s="72"/>
      <c r="N198" s="128">
        <f t="shared" si="9"/>
        <v>0</v>
      </c>
    </row>
    <row r="199" spans="1:14" x14ac:dyDescent="0.25">
      <c r="A199" s="217"/>
      <c r="B199" s="220"/>
      <c r="C199" s="290"/>
      <c r="D199" s="290"/>
      <c r="E199" s="217" t="s">
        <v>52</v>
      </c>
      <c r="F199" s="217">
        <v>1</v>
      </c>
      <c r="G199" s="217"/>
      <c r="H199" s="218"/>
      <c r="I199" s="217">
        <v>0.26</v>
      </c>
      <c r="J199" s="217">
        <v>0.02</v>
      </c>
      <c r="K199" s="217">
        <v>1.71</v>
      </c>
      <c r="L199" s="217">
        <v>8.35</v>
      </c>
      <c r="M199" s="72">
        <v>118.3</v>
      </c>
      <c r="N199" s="128">
        <f t="shared" si="9"/>
        <v>0.1183</v>
      </c>
    </row>
    <row r="200" spans="1:14" x14ac:dyDescent="0.25">
      <c r="A200" s="217"/>
      <c r="B200" s="220"/>
      <c r="C200" s="290"/>
      <c r="D200" s="290"/>
      <c r="E200" s="217" t="s">
        <v>65</v>
      </c>
      <c r="F200" s="217">
        <v>2.5</v>
      </c>
      <c r="G200" s="217"/>
      <c r="H200" s="218"/>
      <c r="I200" s="217">
        <v>0.18</v>
      </c>
      <c r="J200" s="217" t="s">
        <v>21</v>
      </c>
      <c r="K200" s="217">
        <v>0.62</v>
      </c>
      <c r="L200" s="217">
        <v>3.4</v>
      </c>
      <c r="M200" s="72">
        <v>31.32</v>
      </c>
      <c r="N200" s="128">
        <f t="shared" si="9"/>
        <v>7.8299999999999995E-2</v>
      </c>
    </row>
    <row r="201" spans="1:14" x14ac:dyDescent="0.25">
      <c r="A201" s="217"/>
      <c r="B201" s="220"/>
      <c r="C201" s="290"/>
      <c r="D201" s="290"/>
      <c r="E201" s="217" t="s">
        <v>63</v>
      </c>
      <c r="F201" s="217">
        <v>5</v>
      </c>
      <c r="G201" s="217"/>
      <c r="H201" s="218"/>
      <c r="I201" s="217">
        <v>0.05</v>
      </c>
      <c r="J201" s="217">
        <v>0</v>
      </c>
      <c r="K201" s="217">
        <v>0.28000000000000003</v>
      </c>
      <c r="L201" s="217">
        <v>1.32</v>
      </c>
      <c r="M201" s="72"/>
      <c r="N201" s="128">
        <f t="shared" si="9"/>
        <v>0</v>
      </c>
    </row>
    <row r="202" spans="1:14" x14ac:dyDescent="0.25">
      <c r="A202" s="217"/>
      <c r="B202" s="220"/>
      <c r="C202" s="290"/>
      <c r="D202" s="290"/>
      <c r="E202" s="217" t="s">
        <v>44</v>
      </c>
      <c r="F202" s="217">
        <v>5</v>
      </c>
      <c r="G202" s="217">
        <v>4</v>
      </c>
      <c r="H202" s="218"/>
      <c r="I202" s="217">
        <v>0.01</v>
      </c>
      <c r="J202" s="217" t="s">
        <v>21</v>
      </c>
      <c r="K202" s="217">
        <v>0.09</v>
      </c>
      <c r="L202" s="217">
        <v>0.41</v>
      </c>
      <c r="M202" s="72">
        <v>36.67</v>
      </c>
      <c r="N202" s="128">
        <f t="shared" si="9"/>
        <v>0.18335000000000001</v>
      </c>
    </row>
    <row r="203" spans="1:14" x14ac:dyDescent="0.25">
      <c r="A203" s="217"/>
      <c r="B203" s="220"/>
      <c r="C203" s="290"/>
      <c r="D203" s="290"/>
      <c r="E203" s="217" t="s">
        <v>53</v>
      </c>
      <c r="F203" s="217">
        <v>1.2</v>
      </c>
      <c r="G203" s="217">
        <v>1</v>
      </c>
      <c r="H203" s="218"/>
      <c r="I203" s="217" t="s">
        <v>21</v>
      </c>
      <c r="J203" s="217" t="s">
        <v>21</v>
      </c>
      <c r="K203" s="217">
        <v>0.79</v>
      </c>
      <c r="L203" s="217">
        <v>3.03</v>
      </c>
      <c r="M203" s="72">
        <v>27.74</v>
      </c>
      <c r="N203" s="128">
        <f t="shared" si="9"/>
        <v>3.3287999999999998E-2</v>
      </c>
    </row>
    <row r="204" spans="1:14" x14ac:dyDescent="0.25">
      <c r="A204" s="217"/>
      <c r="B204" s="220"/>
      <c r="C204" s="290"/>
      <c r="D204" s="290"/>
      <c r="E204" s="217" t="s">
        <v>20</v>
      </c>
      <c r="F204" s="217">
        <v>0.7</v>
      </c>
      <c r="G204" s="217"/>
      <c r="H204" s="218"/>
      <c r="I204" s="217">
        <v>0.91</v>
      </c>
      <c r="J204" s="217">
        <v>2.04</v>
      </c>
      <c r="K204" s="217">
        <v>4.0999999999999996</v>
      </c>
      <c r="L204" s="217">
        <v>27.35</v>
      </c>
      <c r="M204" s="72">
        <v>52.87</v>
      </c>
      <c r="N204" s="128">
        <f t="shared" si="9"/>
        <v>3.7008999999999993E-2</v>
      </c>
    </row>
    <row r="205" spans="1:14" x14ac:dyDescent="0.25">
      <c r="A205" s="217"/>
      <c r="B205" s="220"/>
      <c r="C205" s="290"/>
      <c r="D205" s="290"/>
      <c r="E205" s="217"/>
      <c r="F205" s="217"/>
      <c r="G205" s="217"/>
      <c r="H205" s="218">
        <v>50</v>
      </c>
      <c r="I205" s="77">
        <f>SUM(I198:I204)</f>
        <v>1.4100000000000001</v>
      </c>
      <c r="J205" s="77">
        <f t="shared" ref="J205:L205" si="16">SUM(J198:J204)</f>
        <v>3.05</v>
      </c>
      <c r="K205" s="77">
        <f t="shared" si="16"/>
        <v>7.59</v>
      </c>
      <c r="L205" s="77">
        <f t="shared" si="16"/>
        <v>52.85</v>
      </c>
      <c r="M205" s="77"/>
      <c r="N205" s="129">
        <f>SUM(N198:N204)</f>
        <v>0.45024700000000001</v>
      </c>
    </row>
    <row r="206" spans="1:14" ht="12" customHeight="1" x14ac:dyDescent="0.25">
      <c r="A206" s="546" t="s">
        <v>205</v>
      </c>
      <c r="B206" s="547" t="s">
        <v>206</v>
      </c>
      <c r="C206" s="304"/>
      <c r="D206" s="304"/>
      <c r="E206" s="225" t="s">
        <v>207</v>
      </c>
      <c r="F206" s="225">
        <v>35.700000000000003</v>
      </c>
      <c r="G206" s="225">
        <v>35.700000000000003</v>
      </c>
      <c r="H206" s="225"/>
      <c r="I206" s="225">
        <v>2.8</v>
      </c>
      <c r="J206" s="225">
        <v>0.4</v>
      </c>
      <c r="K206" s="225">
        <v>28.5</v>
      </c>
      <c r="L206" s="225">
        <v>132</v>
      </c>
      <c r="M206" s="110">
        <v>64.72</v>
      </c>
      <c r="N206" s="128">
        <f t="shared" si="9"/>
        <v>2.3105040000000003</v>
      </c>
    </row>
    <row r="207" spans="1:14" x14ac:dyDescent="0.25">
      <c r="A207" s="546"/>
      <c r="B207" s="548"/>
      <c r="C207" s="305">
        <v>180</v>
      </c>
      <c r="D207" s="305">
        <v>220</v>
      </c>
      <c r="E207" s="225" t="s">
        <v>208</v>
      </c>
      <c r="F207" s="225">
        <v>5</v>
      </c>
      <c r="G207" s="225">
        <v>5</v>
      </c>
      <c r="H207" s="225"/>
      <c r="I207" s="225"/>
      <c r="J207" s="225">
        <v>14.9</v>
      </c>
      <c r="K207" s="225"/>
      <c r="L207" s="225">
        <v>134.80000000000001</v>
      </c>
      <c r="M207" s="110">
        <v>504.7</v>
      </c>
      <c r="N207" s="128">
        <f t="shared" si="9"/>
        <v>2.5234999999999999</v>
      </c>
    </row>
    <row r="208" spans="1:14" x14ac:dyDescent="0.25">
      <c r="A208" s="546"/>
      <c r="B208" s="226"/>
      <c r="C208" s="305"/>
      <c r="D208" s="305"/>
      <c r="E208" s="225" t="s">
        <v>209</v>
      </c>
      <c r="F208" s="225">
        <v>2</v>
      </c>
      <c r="G208" s="225">
        <v>2</v>
      </c>
      <c r="H208" s="225"/>
      <c r="I208" s="225"/>
      <c r="J208" s="225"/>
      <c r="K208" s="225"/>
      <c r="L208" s="225"/>
      <c r="M208" s="110"/>
      <c r="N208" s="128">
        <f t="shared" si="9"/>
        <v>0</v>
      </c>
    </row>
    <row r="209" spans="1:14" x14ac:dyDescent="0.25">
      <c r="A209" s="546"/>
      <c r="B209" s="111"/>
      <c r="C209" s="111"/>
      <c r="D209" s="111"/>
      <c r="E209" s="225" t="s">
        <v>210</v>
      </c>
      <c r="F209" s="225"/>
      <c r="G209" s="225"/>
      <c r="H209" s="225">
        <v>200</v>
      </c>
      <c r="I209" s="112">
        <f>SUM(I206:I208)</f>
        <v>2.8</v>
      </c>
      <c r="J209" s="112">
        <f t="shared" ref="J209:L209" si="17">SUM(J206:J208)</f>
        <v>15.3</v>
      </c>
      <c r="K209" s="112">
        <f t="shared" si="17"/>
        <v>28.5</v>
      </c>
      <c r="L209" s="112">
        <f t="shared" si="17"/>
        <v>266.8</v>
      </c>
      <c r="M209" s="112"/>
      <c r="N209" s="129">
        <f>SUM(N206:N208)</f>
        <v>4.8340040000000002</v>
      </c>
    </row>
    <row r="210" spans="1:14" ht="12" customHeight="1" x14ac:dyDescent="0.25">
      <c r="A210" s="217" t="s">
        <v>182</v>
      </c>
      <c r="B210" s="541" t="s">
        <v>183</v>
      </c>
      <c r="C210" s="300"/>
      <c r="D210" s="300"/>
      <c r="E210" s="217" t="s">
        <v>46</v>
      </c>
      <c r="F210" s="217">
        <v>25</v>
      </c>
      <c r="G210" s="217">
        <v>22</v>
      </c>
      <c r="H210" s="218"/>
      <c r="I210" s="217">
        <v>0.1</v>
      </c>
      <c r="J210" s="217">
        <v>0.09</v>
      </c>
      <c r="K210" s="217">
        <v>2.2000000000000002</v>
      </c>
      <c r="L210" s="217">
        <v>9.9</v>
      </c>
      <c r="M210" s="72">
        <v>83.14</v>
      </c>
      <c r="N210" s="128">
        <f t="shared" si="9"/>
        <v>2.0785</v>
      </c>
    </row>
    <row r="211" spans="1:14" x14ac:dyDescent="0.25">
      <c r="A211" s="217"/>
      <c r="B211" s="542"/>
      <c r="C211" s="301">
        <v>200</v>
      </c>
      <c r="D211" s="301">
        <v>200</v>
      </c>
      <c r="E211" s="217" t="s">
        <v>20</v>
      </c>
      <c r="F211" s="217">
        <v>20</v>
      </c>
      <c r="G211" s="217">
        <v>20</v>
      </c>
      <c r="H211" s="218"/>
      <c r="I211" s="217"/>
      <c r="J211" s="217"/>
      <c r="K211" s="217">
        <v>19.96</v>
      </c>
      <c r="L211" s="217">
        <v>75.8</v>
      </c>
      <c r="M211" s="72">
        <v>52.87</v>
      </c>
      <c r="N211" s="128">
        <f t="shared" si="9"/>
        <v>1.0573999999999999</v>
      </c>
    </row>
    <row r="212" spans="1:14" x14ac:dyDescent="0.25">
      <c r="A212" s="217"/>
      <c r="B212" s="220"/>
      <c r="C212" s="290"/>
      <c r="D212" s="290"/>
      <c r="E212" s="217"/>
      <c r="F212" s="217"/>
      <c r="G212" s="217"/>
      <c r="H212" s="218">
        <v>200</v>
      </c>
      <c r="I212" s="77">
        <f>SUM(I210:I211)</f>
        <v>0.1</v>
      </c>
      <c r="J212" s="77">
        <f t="shared" ref="J212:L212" si="18">SUM(J210:J211)</f>
        <v>0.09</v>
      </c>
      <c r="K212" s="77">
        <f t="shared" si="18"/>
        <v>22.16</v>
      </c>
      <c r="L212" s="77">
        <f t="shared" si="18"/>
        <v>85.7</v>
      </c>
      <c r="M212" s="77"/>
      <c r="N212" s="129">
        <f>SUM(N210:N211)</f>
        <v>3.1358999999999999</v>
      </c>
    </row>
    <row r="213" spans="1:14" x14ac:dyDescent="0.25">
      <c r="A213" s="217"/>
      <c r="B213" s="220" t="s">
        <v>72</v>
      </c>
      <c r="C213" s="376" t="s">
        <v>378</v>
      </c>
      <c r="D213" s="376" t="s">
        <v>379</v>
      </c>
      <c r="E213" s="83" t="s">
        <v>73</v>
      </c>
      <c r="F213" s="83">
        <v>40</v>
      </c>
      <c r="G213" s="83">
        <v>40</v>
      </c>
      <c r="H213" s="84">
        <v>40</v>
      </c>
      <c r="I213" s="217">
        <v>3.48</v>
      </c>
      <c r="J213" s="217">
        <v>0.6</v>
      </c>
      <c r="K213" s="217">
        <v>16</v>
      </c>
      <c r="L213" s="217">
        <v>83.6</v>
      </c>
      <c r="M213" s="72">
        <v>55.61</v>
      </c>
      <c r="N213" s="129">
        <f t="shared" ref="N213:N230" si="19">F213*M213/1000</f>
        <v>2.2244000000000002</v>
      </c>
    </row>
    <row r="214" spans="1:14" x14ac:dyDescent="0.25">
      <c r="A214" s="217"/>
      <c r="B214" s="220"/>
      <c r="C214" s="290"/>
      <c r="D214" s="290"/>
      <c r="E214" s="217" t="s">
        <v>74</v>
      </c>
      <c r="F214" s="217">
        <v>80</v>
      </c>
      <c r="G214" s="217">
        <v>80</v>
      </c>
      <c r="H214" s="218">
        <v>80</v>
      </c>
      <c r="I214" s="217">
        <v>5.28</v>
      </c>
      <c r="J214" s="217">
        <v>0.96</v>
      </c>
      <c r="K214" s="217">
        <v>28.24</v>
      </c>
      <c r="L214" s="217">
        <v>144.80000000000001</v>
      </c>
      <c r="M214" s="72">
        <v>46.28</v>
      </c>
      <c r="N214" s="129">
        <f t="shared" si="19"/>
        <v>3.7023999999999999</v>
      </c>
    </row>
    <row r="215" spans="1:14" x14ac:dyDescent="0.25">
      <c r="A215" s="217"/>
      <c r="B215" s="220"/>
      <c r="C215" s="290"/>
      <c r="D215" s="290"/>
      <c r="E215" s="217"/>
      <c r="F215" s="217"/>
      <c r="G215" s="217"/>
      <c r="H215" s="218"/>
      <c r="I215" s="77">
        <f>SUM(I213:I214)</f>
        <v>8.76</v>
      </c>
      <c r="J215" s="77">
        <f t="shared" ref="J215:L215" si="20">SUM(J213:J214)</f>
        <v>1.56</v>
      </c>
      <c r="K215" s="77">
        <f t="shared" si="20"/>
        <v>44.239999999999995</v>
      </c>
      <c r="L215" s="77">
        <f t="shared" si="20"/>
        <v>228.4</v>
      </c>
      <c r="M215" s="77"/>
      <c r="N215" s="128"/>
    </row>
    <row r="216" spans="1:14" ht="22.5" customHeight="1" x14ac:dyDescent="0.25">
      <c r="A216" s="598" t="s">
        <v>279</v>
      </c>
      <c r="B216" s="198" t="s">
        <v>333</v>
      </c>
      <c r="C216" s="198">
        <v>110</v>
      </c>
      <c r="D216" s="198">
        <v>110</v>
      </c>
      <c r="E216" s="199" t="s">
        <v>65</v>
      </c>
      <c r="F216" s="200">
        <v>30</v>
      </c>
      <c r="G216" s="200"/>
      <c r="H216" s="200"/>
      <c r="I216" s="197">
        <v>2</v>
      </c>
      <c r="J216" s="197">
        <v>0.20499999999999999</v>
      </c>
      <c r="K216" s="197">
        <v>12.87</v>
      </c>
      <c r="L216" s="197">
        <v>62.46</v>
      </c>
      <c r="M216" s="181">
        <v>31.32</v>
      </c>
      <c r="N216" s="207">
        <f t="shared" si="19"/>
        <v>0.93959999999999999</v>
      </c>
    </row>
    <row r="217" spans="1:14" x14ac:dyDescent="0.25">
      <c r="A217" s="599"/>
      <c r="B217" s="201"/>
      <c r="C217" s="201"/>
      <c r="D217" s="201"/>
      <c r="E217" s="199" t="s">
        <v>20</v>
      </c>
      <c r="F217" s="200">
        <v>1.5</v>
      </c>
      <c r="G217" s="200"/>
      <c r="H217" s="200"/>
      <c r="I217" s="217"/>
      <c r="J217" s="217"/>
      <c r="K217" s="217">
        <v>19.96</v>
      </c>
      <c r="L217" s="217">
        <v>75.8</v>
      </c>
      <c r="M217" s="181">
        <v>52.87</v>
      </c>
      <c r="N217" s="207">
        <f t="shared" si="19"/>
        <v>7.9304999999999987E-2</v>
      </c>
    </row>
    <row r="218" spans="1:14" x14ac:dyDescent="0.25">
      <c r="A218" s="202"/>
      <c r="B218" s="201"/>
      <c r="C218" s="201"/>
      <c r="D218" s="201"/>
      <c r="E218" s="199" t="s">
        <v>23</v>
      </c>
      <c r="F218" s="200">
        <v>5</v>
      </c>
      <c r="G218" s="200"/>
      <c r="H218" s="200"/>
      <c r="I218" s="225"/>
      <c r="J218" s="225">
        <v>14.9</v>
      </c>
      <c r="K218" s="225"/>
      <c r="L218" s="225">
        <v>134.80000000000001</v>
      </c>
      <c r="M218" s="181">
        <v>504.7</v>
      </c>
      <c r="N218" s="207">
        <f t="shared" si="19"/>
        <v>2.5234999999999999</v>
      </c>
    </row>
    <row r="219" spans="1:14" x14ac:dyDescent="0.25">
      <c r="A219" s="202"/>
      <c r="B219" s="203"/>
      <c r="C219" s="203"/>
      <c r="D219" s="203"/>
      <c r="E219" s="199" t="s">
        <v>92</v>
      </c>
      <c r="F219" s="200">
        <v>7.5</v>
      </c>
      <c r="G219" s="200">
        <v>3</v>
      </c>
      <c r="H219" s="200"/>
      <c r="I219" s="217">
        <v>0.63</v>
      </c>
      <c r="J219" s="217">
        <v>0.56999999999999995</v>
      </c>
      <c r="K219" s="217">
        <v>0.03</v>
      </c>
      <c r="L219" s="217">
        <v>0.73</v>
      </c>
      <c r="M219" s="181">
        <v>220.75</v>
      </c>
      <c r="N219" s="207">
        <f t="shared" si="19"/>
        <v>1.6556249999999999</v>
      </c>
    </row>
    <row r="220" spans="1:14" x14ac:dyDescent="0.25">
      <c r="A220" s="203"/>
      <c r="B220" s="203"/>
      <c r="C220" s="203"/>
      <c r="D220" s="203"/>
      <c r="E220" s="199" t="s">
        <v>129</v>
      </c>
      <c r="F220" s="200">
        <v>1</v>
      </c>
      <c r="G220" s="200"/>
      <c r="H220" s="200"/>
      <c r="I220" s="200" t="s">
        <v>21</v>
      </c>
      <c r="J220" s="200" t="s">
        <v>21</v>
      </c>
      <c r="K220" s="200" t="s">
        <v>21</v>
      </c>
      <c r="L220" s="200" t="s">
        <v>21</v>
      </c>
      <c r="M220" s="181"/>
      <c r="N220" s="207">
        <f t="shared" si="19"/>
        <v>0</v>
      </c>
    </row>
    <row r="221" spans="1:14" x14ac:dyDescent="0.25">
      <c r="A221" s="203"/>
      <c r="B221" s="203"/>
      <c r="C221" s="203"/>
      <c r="D221" s="203"/>
      <c r="E221" s="199" t="s">
        <v>22</v>
      </c>
      <c r="F221" s="200">
        <v>0.25</v>
      </c>
      <c r="G221" s="200"/>
      <c r="H221" s="200"/>
      <c r="I221" s="200" t="s">
        <v>21</v>
      </c>
      <c r="J221" s="200" t="s">
        <v>21</v>
      </c>
      <c r="K221" s="200" t="s">
        <v>21</v>
      </c>
      <c r="L221" s="200">
        <v>62.93</v>
      </c>
      <c r="M221" s="181"/>
      <c r="N221" s="207">
        <f t="shared" si="19"/>
        <v>0</v>
      </c>
    </row>
    <row r="222" spans="1:14" ht="27" customHeight="1" x14ac:dyDescent="0.25">
      <c r="A222" s="203"/>
      <c r="B222" s="203"/>
      <c r="C222" s="203"/>
      <c r="D222" s="203"/>
      <c r="E222" s="199" t="s">
        <v>213</v>
      </c>
      <c r="F222" s="200">
        <v>55</v>
      </c>
      <c r="G222" s="200"/>
      <c r="H222" s="200"/>
      <c r="I222" s="200">
        <v>1.01</v>
      </c>
      <c r="J222" s="200"/>
      <c r="K222" s="200"/>
      <c r="L222" s="200" t="s">
        <v>21</v>
      </c>
      <c r="M222" s="181"/>
      <c r="N222" s="207"/>
    </row>
    <row r="223" spans="1:14" x14ac:dyDescent="0.25">
      <c r="A223" s="203"/>
      <c r="B223" s="203"/>
      <c r="C223" s="203"/>
      <c r="D223" s="203"/>
      <c r="E223" s="199" t="s">
        <v>133</v>
      </c>
      <c r="F223" s="200">
        <v>75</v>
      </c>
      <c r="G223" s="200"/>
      <c r="H223" s="200"/>
      <c r="I223" s="200" t="s">
        <v>21</v>
      </c>
      <c r="J223" s="200" t="s">
        <v>21</v>
      </c>
      <c r="K223" s="200" t="s">
        <v>21</v>
      </c>
      <c r="L223" s="200" t="s">
        <v>21</v>
      </c>
      <c r="M223" s="181"/>
      <c r="N223" s="207"/>
    </row>
    <row r="224" spans="1:14" x14ac:dyDescent="0.25">
      <c r="A224" s="203"/>
      <c r="B224" s="203"/>
      <c r="C224" s="203"/>
      <c r="D224" s="203"/>
      <c r="E224" s="199" t="s">
        <v>80</v>
      </c>
      <c r="F224" s="200">
        <v>1</v>
      </c>
      <c r="G224" s="200">
        <v>1</v>
      </c>
      <c r="H224" s="200"/>
      <c r="I224" s="217">
        <v>0.63</v>
      </c>
      <c r="J224" s="217">
        <v>0.56999999999999995</v>
      </c>
      <c r="K224" s="217">
        <v>0.03</v>
      </c>
      <c r="L224" s="217">
        <v>0.73</v>
      </c>
      <c r="M224" s="181">
        <v>220.75</v>
      </c>
      <c r="N224" s="207">
        <f t="shared" si="19"/>
        <v>0.22075</v>
      </c>
    </row>
    <row r="225" spans="1:14" ht="15" customHeight="1" x14ac:dyDescent="0.25">
      <c r="A225" s="203"/>
      <c r="B225" s="203"/>
      <c r="C225" s="203"/>
      <c r="D225" s="203"/>
      <c r="E225" s="199" t="s">
        <v>334</v>
      </c>
      <c r="F225" s="200">
        <v>0.7</v>
      </c>
      <c r="G225" s="200"/>
      <c r="H225" s="200"/>
      <c r="I225" s="225"/>
      <c r="J225" s="225">
        <v>14.9</v>
      </c>
      <c r="K225" s="225"/>
      <c r="L225" s="225">
        <v>134.80000000000001</v>
      </c>
      <c r="M225" s="181">
        <v>118.3</v>
      </c>
      <c r="N225" s="207">
        <f t="shared" si="19"/>
        <v>8.2809999999999995E-2</v>
      </c>
    </row>
    <row r="226" spans="1:14" x14ac:dyDescent="0.25">
      <c r="A226" s="203"/>
      <c r="B226" s="203"/>
      <c r="C226" s="203"/>
      <c r="D226" s="203"/>
      <c r="E226" s="199" t="s">
        <v>51</v>
      </c>
      <c r="F226" s="200">
        <v>108</v>
      </c>
      <c r="G226" s="200"/>
      <c r="H226" s="200"/>
      <c r="I226" s="200">
        <v>1.28</v>
      </c>
      <c r="J226" s="200">
        <v>0.26</v>
      </c>
      <c r="K226" s="200">
        <v>10.43</v>
      </c>
      <c r="L226" s="200">
        <v>375.43</v>
      </c>
      <c r="M226" s="181">
        <v>30.16</v>
      </c>
      <c r="N226" s="207">
        <f t="shared" si="19"/>
        <v>3.2572800000000002</v>
      </c>
    </row>
    <row r="227" spans="1:14" x14ac:dyDescent="0.25">
      <c r="A227" s="203"/>
      <c r="B227" s="203"/>
      <c r="C227" s="203"/>
      <c r="D227" s="203"/>
      <c r="E227" s="199" t="s">
        <v>92</v>
      </c>
      <c r="F227" s="200">
        <v>10.5</v>
      </c>
      <c r="G227" s="200" t="s">
        <v>335</v>
      </c>
      <c r="H227" s="200"/>
      <c r="I227" s="200">
        <v>1.59</v>
      </c>
      <c r="J227" s="200">
        <v>1.28</v>
      </c>
      <c r="K227" s="200">
        <v>7.5999999999999998E-2</v>
      </c>
      <c r="L227" s="204">
        <v>17.07</v>
      </c>
      <c r="M227" s="181">
        <v>220.75</v>
      </c>
      <c r="N227" s="207">
        <f t="shared" si="19"/>
        <v>2.3178749999999999</v>
      </c>
    </row>
    <row r="228" spans="1:14" x14ac:dyDescent="0.25">
      <c r="A228" s="203"/>
      <c r="B228" s="203"/>
      <c r="C228" s="203"/>
      <c r="D228" s="203"/>
      <c r="E228" s="199" t="s">
        <v>23</v>
      </c>
      <c r="F228" s="200">
        <v>7.5</v>
      </c>
      <c r="G228" s="200"/>
      <c r="H228" s="200"/>
      <c r="I228" s="200">
        <v>0.06</v>
      </c>
      <c r="J228" s="200">
        <v>5.43</v>
      </c>
      <c r="K228" s="200">
        <v>0.06</v>
      </c>
      <c r="L228" s="204">
        <v>49.8</v>
      </c>
      <c r="M228" s="181">
        <v>504.7</v>
      </c>
      <c r="N228" s="207">
        <f t="shared" si="19"/>
        <v>3.78525</v>
      </c>
    </row>
    <row r="229" spans="1:14" x14ac:dyDescent="0.25">
      <c r="A229" s="203"/>
      <c r="B229" s="203"/>
      <c r="C229" s="203"/>
      <c r="D229" s="203"/>
      <c r="E229" s="199" t="s">
        <v>34</v>
      </c>
      <c r="F229" s="205"/>
      <c r="G229" s="205"/>
      <c r="H229" s="205">
        <v>110</v>
      </c>
      <c r="I229" s="206">
        <f t="shared" ref="I229:L229" si="21">SUM(I216:I228)</f>
        <v>7.1999999999999993</v>
      </c>
      <c r="J229" s="206">
        <f t="shared" si="21"/>
        <v>38.115000000000002</v>
      </c>
      <c r="K229" s="206">
        <f t="shared" si="21"/>
        <v>43.456000000000003</v>
      </c>
      <c r="L229" s="206">
        <f t="shared" si="21"/>
        <v>914.55000000000007</v>
      </c>
      <c r="M229" s="206"/>
      <c r="N229" s="208">
        <f>SUM(N224:N228)</f>
        <v>9.6639649999999993</v>
      </c>
    </row>
    <row r="230" spans="1:14" x14ac:dyDescent="0.25">
      <c r="A230" s="217"/>
      <c r="B230" s="220" t="s">
        <v>326</v>
      </c>
      <c r="C230" s="290">
        <v>100</v>
      </c>
      <c r="D230" s="290">
        <v>100</v>
      </c>
      <c r="E230" s="217" t="s">
        <v>326</v>
      </c>
      <c r="F230" s="217">
        <v>100</v>
      </c>
      <c r="G230" s="217">
        <v>100</v>
      </c>
      <c r="H230" s="218"/>
      <c r="I230" s="77">
        <v>0.2</v>
      </c>
      <c r="J230" s="77">
        <v>5.4</v>
      </c>
      <c r="K230" s="77">
        <v>32</v>
      </c>
      <c r="L230" s="77">
        <v>144</v>
      </c>
      <c r="M230" s="72">
        <v>78.930000000000007</v>
      </c>
      <c r="N230" s="208">
        <f t="shared" si="19"/>
        <v>7.8930000000000007</v>
      </c>
    </row>
    <row r="231" spans="1:14" ht="12" customHeight="1" x14ac:dyDescent="0.25">
      <c r="A231" s="543" t="s">
        <v>134</v>
      </c>
      <c r="B231" s="532"/>
      <c r="C231" s="291"/>
      <c r="D231" s="291"/>
      <c r="E231" s="77"/>
      <c r="F231" s="77"/>
      <c r="G231" s="77"/>
      <c r="H231" s="229"/>
      <c r="I231" s="88">
        <f>I179+I189+I197+I205+I209+I212+I215+I229+I230</f>
        <v>55.430000000000007</v>
      </c>
      <c r="J231" s="88">
        <f t="shared" ref="J231:L231" si="22">J179+J189+J197+J205+J209+J212+J215+J229+J230</f>
        <v>102.042</v>
      </c>
      <c r="K231" s="88">
        <f t="shared" si="22"/>
        <v>237.55599999999998</v>
      </c>
      <c r="L231" s="88">
        <f t="shared" si="22"/>
        <v>2223.5700000000002</v>
      </c>
      <c r="M231" s="77"/>
      <c r="N231" s="208">
        <f>N230+N229+N214+N213+N212+N209+N205+N197+N189+N179</f>
        <v>71.082616699999988</v>
      </c>
    </row>
    <row r="232" spans="1:14" ht="12" customHeight="1" x14ac:dyDescent="0.25">
      <c r="A232" s="543" t="s">
        <v>85</v>
      </c>
      <c r="B232" s="532"/>
      <c r="C232" s="291"/>
      <c r="D232" s="291"/>
      <c r="E232" s="77"/>
      <c r="F232" s="77"/>
      <c r="G232" s="77"/>
      <c r="H232" s="228"/>
      <c r="I232" s="228">
        <f>I168+I231</f>
        <v>76.940000000000012</v>
      </c>
      <c r="J232" s="228">
        <f>J168+J231</f>
        <v>125.071</v>
      </c>
      <c r="K232" s="228">
        <f>K168+K231</f>
        <v>361.00599999999997</v>
      </c>
      <c r="L232" s="228">
        <f>L168+L231</f>
        <v>3024.6800000000003</v>
      </c>
      <c r="M232" s="228"/>
      <c r="N232" s="208">
        <f>N231+N168</f>
        <v>117.71321169999999</v>
      </c>
    </row>
    <row r="233" spans="1:14" ht="34.200000000000003" x14ac:dyDescent="0.25">
      <c r="A233" s="6" t="s">
        <v>1</v>
      </c>
      <c r="B233" s="3" t="s">
        <v>2</v>
      </c>
      <c r="C233" s="329"/>
      <c r="D233" s="329"/>
      <c r="E233" s="6" t="s">
        <v>3</v>
      </c>
      <c r="F233" s="6" t="s">
        <v>4</v>
      </c>
      <c r="G233" s="6" t="s">
        <v>5</v>
      </c>
      <c r="H233" s="6" t="s">
        <v>6</v>
      </c>
      <c r="I233" s="6" t="s">
        <v>7</v>
      </c>
      <c r="J233" s="6" t="s">
        <v>8</v>
      </c>
      <c r="K233" s="6" t="s">
        <v>9</v>
      </c>
      <c r="L233" s="6" t="s">
        <v>10</v>
      </c>
      <c r="M233" s="8" t="s">
        <v>11</v>
      </c>
      <c r="N233" s="9" t="s">
        <v>12</v>
      </c>
    </row>
    <row r="234" spans="1:14" ht="15" customHeight="1" x14ac:dyDescent="0.25">
      <c r="A234" s="580" t="s">
        <v>322</v>
      </c>
      <c r="B234" s="581"/>
      <c r="C234" s="330"/>
      <c r="D234" s="330"/>
      <c r="E234" s="10"/>
      <c r="F234" s="10"/>
      <c r="G234" s="10"/>
      <c r="H234" s="10"/>
      <c r="I234" s="10"/>
      <c r="J234" s="10"/>
      <c r="K234" s="10"/>
      <c r="L234" s="10"/>
      <c r="M234" s="8"/>
      <c r="N234" s="8"/>
    </row>
    <row r="235" spans="1:14" x14ac:dyDescent="0.25">
      <c r="A235" s="12" t="s">
        <v>14</v>
      </c>
      <c r="B235" s="10"/>
      <c r="C235" s="306"/>
      <c r="D235" s="306"/>
      <c r="E235" s="12"/>
      <c r="F235" s="12"/>
      <c r="G235" s="12"/>
      <c r="H235" s="10"/>
      <c r="I235" s="12"/>
      <c r="J235" s="12"/>
      <c r="K235" s="12"/>
      <c r="L235" s="12"/>
      <c r="M235" s="63"/>
      <c r="N235" s="8"/>
    </row>
    <row r="236" spans="1:14" x14ac:dyDescent="0.25">
      <c r="B236" s="584" t="s">
        <v>87</v>
      </c>
      <c r="C236" s="333"/>
      <c r="D236" s="333"/>
      <c r="E236" s="12" t="s">
        <v>88</v>
      </c>
      <c r="F236" s="12">
        <v>48</v>
      </c>
      <c r="G236" s="12">
        <v>47.52</v>
      </c>
      <c r="H236" s="10"/>
      <c r="I236" s="12">
        <v>3.36</v>
      </c>
      <c r="J236" s="12">
        <v>0.56999999999999995</v>
      </c>
      <c r="K236" s="12">
        <v>30.36</v>
      </c>
      <c r="L236" s="12">
        <v>156.80000000000001</v>
      </c>
      <c r="M236" s="63">
        <v>64.72</v>
      </c>
      <c r="N236" s="8">
        <v>2.1120000000000001</v>
      </c>
    </row>
    <row r="237" spans="1:14" x14ac:dyDescent="0.25">
      <c r="A237" s="12" t="s">
        <v>89</v>
      </c>
      <c r="B237" s="585"/>
      <c r="C237" s="334"/>
      <c r="D237" s="334"/>
      <c r="E237" s="12" t="s">
        <v>90</v>
      </c>
      <c r="F237" s="12">
        <v>40.5</v>
      </c>
      <c r="G237" s="12">
        <v>40</v>
      </c>
      <c r="H237" s="10"/>
      <c r="I237" s="12">
        <v>6.76</v>
      </c>
      <c r="J237" s="12">
        <v>3.75</v>
      </c>
      <c r="K237" s="12">
        <v>0.81</v>
      </c>
      <c r="L237" s="12">
        <v>64.400000000000006</v>
      </c>
      <c r="M237" s="63">
        <v>321.70999999999998</v>
      </c>
      <c r="N237" s="8">
        <v>7.4924999999999997</v>
      </c>
    </row>
    <row r="238" spans="1:14" x14ac:dyDescent="0.25">
      <c r="A238" s="12" t="s">
        <v>91</v>
      </c>
      <c r="B238" s="585"/>
      <c r="C238" s="334">
        <v>180</v>
      </c>
      <c r="D238" s="334">
        <v>220</v>
      </c>
      <c r="E238" s="12" t="s">
        <v>92</v>
      </c>
      <c r="F238" s="12">
        <v>10</v>
      </c>
      <c r="G238" s="12">
        <v>10</v>
      </c>
      <c r="H238" s="10"/>
      <c r="I238" s="12">
        <v>1.27</v>
      </c>
      <c r="J238" s="12">
        <v>1.1499999999999999</v>
      </c>
      <c r="K238" s="12">
        <v>7.0000000000000007E-2</v>
      </c>
      <c r="L238" s="12">
        <v>15.7</v>
      </c>
      <c r="M238" s="63">
        <v>220.75</v>
      </c>
      <c r="N238" s="8">
        <v>1.2222</v>
      </c>
    </row>
    <row r="239" spans="1:14" x14ac:dyDescent="0.25">
      <c r="A239" s="12"/>
      <c r="B239" s="25"/>
      <c r="C239" s="25"/>
      <c r="D239" s="25"/>
      <c r="E239" s="12" t="s">
        <v>20</v>
      </c>
      <c r="F239" s="12">
        <v>15</v>
      </c>
      <c r="G239" s="12">
        <v>15</v>
      </c>
      <c r="H239" s="10"/>
      <c r="I239" s="12" t="s">
        <v>21</v>
      </c>
      <c r="J239" s="12" t="s">
        <v>21</v>
      </c>
      <c r="K239" s="12">
        <v>14.97</v>
      </c>
      <c r="L239" s="12">
        <v>56.85</v>
      </c>
      <c r="M239" s="63">
        <v>52.87</v>
      </c>
      <c r="N239" s="8">
        <v>0.81</v>
      </c>
    </row>
    <row r="240" spans="1:14" x14ac:dyDescent="0.25">
      <c r="A240" s="12"/>
      <c r="B240" s="10"/>
      <c r="C240" s="306"/>
      <c r="D240" s="306"/>
      <c r="E240" s="12" t="s">
        <v>93</v>
      </c>
      <c r="F240" s="12">
        <v>20.5</v>
      </c>
      <c r="G240" s="12">
        <v>20</v>
      </c>
      <c r="H240" s="10"/>
      <c r="I240" s="12">
        <v>3.8</v>
      </c>
      <c r="J240" s="12" t="s">
        <v>21</v>
      </c>
      <c r="K240" s="12">
        <v>13.24</v>
      </c>
      <c r="L240" s="12">
        <v>52.4</v>
      </c>
      <c r="M240" s="63"/>
      <c r="N240" s="8">
        <v>2.665</v>
      </c>
    </row>
    <row r="241" spans="1:14" x14ac:dyDescent="0.25">
      <c r="A241" s="12"/>
      <c r="B241" s="10"/>
      <c r="C241" s="306"/>
      <c r="D241" s="306"/>
      <c r="E241" s="12" t="s">
        <v>23</v>
      </c>
      <c r="F241" s="12">
        <v>5</v>
      </c>
      <c r="G241" s="12">
        <v>5</v>
      </c>
      <c r="H241" s="10"/>
      <c r="I241" s="12">
        <v>0.04</v>
      </c>
      <c r="J241" s="12">
        <v>3.63</v>
      </c>
      <c r="K241" s="12">
        <v>0.28000000000000003</v>
      </c>
      <c r="L241" s="12">
        <v>33.049999999999997</v>
      </c>
      <c r="M241" s="63">
        <v>504.7</v>
      </c>
      <c r="N241" s="8">
        <v>1.3</v>
      </c>
    </row>
    <row r="242" spans="1:14" x14ac:dyDescent="0.25">
      <c r="A242" s="12"/>
      <c r="B242" s="10"/>
      <c r="C242" s="306"/>
      <c r="D242" s="306"/>
      <c r="E242" s="12" t="s">
        <v>94</v>
      </c>
      <c r="F242" s="12">
        <v>5</v>
      </c>
      <c r="G242" s="12">
        <v>5</v>
      </c>
      <c r="H242" s="10"/>
      <c r="I242" s="12">
        <v>0.43</v>
      </c>
      <c r="J242" s="12">
        <v>0.03</v>
      </c>
      <c r="K242" s="12">
        <v>1.19</v>
      </c>
      <c r="L242" s="12">
        <v>10.45</v>
      </c>
      <c r="M242" s="63"/>
      <c r="N242" s="8">
        <v>0.16664999999999996</v>
      </c>
    </row>
    <row r="243" spans="1:14" x14ac:dyDescent="0.25">
      <c r="A243" s="12"/>
      <c r="B243" s="10"/>
      <c r="C243" s="306"/>
      <c r="D243" s="306"/>
      <c r="E243" s="12" t="s">
        <v>95</v>
      </c>
      <c r="F243" s="12">
        <v>5</v>
      </c>
      <c r="G243" s="12">
        <v>5</v>
      </c>
      <c r="H243" s="10"/>
      <c r="I243" s="12">
        <v>0.14000000000000001</v>
      </c>
      <c r="J243" s="12">
        <v>1</v>
      </c>
      <c r="K243" s="12">
        <v>0.16</v>
      </c>
      <c r="L243" s="12">
        <v>10.3</v>
      </c>
      <c r="M243" s="63">
        <v>171.79</v>
      </c>
      <c r="N243" s="8">
        <v>0.56999999999999995</v>
      </c>
    </row>
    <row r="244" spans="1:14" x14ac:dyDescent="0.25">
      <c r="A244" s="12"/>
      <c r="B244" s="10"/>
      <c r="C244" s="306"/>
      <c r="D244" s="306"/>
      <c r="E244" s="12" t="s">
        <v>96</v>
      </c>
      <c r="F244" s="12"/>
      <c r="G244" s="12">
        <v>225</v>
      </c>
      <c r="H244" s="10"/>
      <c r="I244" s="12" t="s">
        <v>21</v>
      </c>
      <c r="J244" s="12" t="s">
        <v>21</v>
      </c>
      <c r="K244" s="12" t="s">
        <v>21</v>
      </c>
      <c r="L244" s="12" t="s">
        <v>21</v>
      </c>
      <c r="M244" s="63"/>
      <c r="N244" s="8">
        <v>0</v>
      </c>
    </row>
    <row r="245" spans="1:14" x14ac:dyDescent="0.25">
      <c r="A245" s="12"/>
      <c r="B245" s="10"/>
      <c r="C245" s="306"/>
      <c r="D245" s="306"/>
      <c r="E245" s="12" t="s">
        <v>97</v>
      </c>
      <c r="F245" s="12"/>
      <c r="G245" s="12">
        <v>200</v>
      </c>
      <c r="H245" s="10"/>
      <c r="I245" s="12" t="s">
        <v>21</v>
      </c>
      <c r="J245" s="12" t="s">
        <v>21</v>
      </c>
      <c r="K245" s="12" t="s">
        <v>21</v>
      </c>
      <c r="L245" s="12" t="s">
        <v>21</v>
      </c>
      <c r="M245" s="63"/>
      <c r="N245" s="8">
        <v>0</v>
      </c>
    </row>
    <row r="246" spans="1:14" x14ac:dyDescent="0.25">
      <c r="A246" s="12"/>
      <c r="B246" s="10"/>
      <c r="C246" s="306"/>
      <c r="D246" s="306"/>
      <c r="E246" s="12" t="s">
        <v>23</v>
      </c>
      <c r="F246" s="12">
        <v>10</v>
      </c>
      <c r="G246" s="12">
        <v>10</v>
      </c>
      <c r="H246" s="10"/>
      <c r="I246" s="12">
        <v>0.08</v>
      </c>
      <c r="J246" s="12">
        <v>7.25</v>
      </c>
      <c r="K246" s="12">
        <v>0.26</v>
      </c>
      <c r="L246" s="12">
        <v>66.099999999999994</v>
      </c>
      <c r="M246" s="63">
        <v>504.7</v>
      </c>
      <c r="N246" s="8">
        <v>2.6</v>
      </c>
    </row>
    <row r="247" spans="1:14" ht="24" x14ac:dyDescent="0.25">
      <c r="A247" s="12"/>
      <c r="B247" s="10"/>
      <c r="C247" s="306"/>
      <c r="D247" s="306"/>
      <c r="E247" s="12"/>
      <c r="F247" s="12"/>
      <c r="G247" s="12"/>
      <c r="H247" s="10" t="s">
        <v>98</v>
      </c>
      <c r="I247" s="14">
        <v>15.879999999999997</v>
      </c>
      <c r="J247" s="14">
        <v>17.380000000000003</v>
      </c>
      <c r="K247" s="14">
        <v>61.339999999999996</v>
      </c>
      <c r="L247" s="14">
        <v>466.04999999999995</v>
      </c>
      <c r="M247" s="8"/>
      <c r="N247" s="15">
        <v>18.938350000000003</v>
      </c>
    </row>
    <row r="248" spans="1:14" ht="24" x14ac:dyDescent="0.25">
      <c r="A248" s="12" t="s">
        <v>99</v>
      </c>
      <c r="B248" s="549" t="s">
        <v>100</v>
      </c>
      <c r="C248" s="306"/>
      <c r="D248" s="306"/>
      <c r="E248" s="26" t="s">
        <v>101</v>
      </c>
      <c r="F248" s="26">
        <v>6</v>
      </c>
      <c r="G248" s="26"/>
      <c r="H248" s="26"/>
      <c r="I248" s="26">
        <v>0.9</v>
      </c>
      <c r="J248" s="26">
        <v>0.21</v>
      </c>
      <c r="K248" s="26"/>
      <c r="L248" s="26"/>
      <c r="M248" s="8">
        <v>430.63</v>
      </c>
      <c r="N248" s="8">
        <v>2.1</v>
      </c>
    </row>
    <row r="249" spans="1:14" x14ac:dyDescent="0.25">
      <c r="A249" s="12"/>
      <c r="B249" s="549"/>
      <c r="C249" s="306">
        <v>200</v>
      </c>
      <c r="D249" s="306">
        <v>200</v>
      </c>
      <c r="E249" s="26" t="s">
        <v>20</v>
      </c>
      <c r="F249" s="26">
        <v>18</v>
      </c>
      <c r="G249" s="26"/>
      <c r="H249" s="26"/>
      <c r="I249" s="26"/>
      <c r="J249" s="26" t="s">
        <v>21</v>
      </c>
      <c r="K249" s="26">
        <v>17.96</v>
      </c>
      <c r="L249" s="26">
        <v>68.22</v>
      </c>
      <c r="M249" s="8">
        <v>52.87</v>
      </c>
      <c r="N249" s="8">
        <v>0.97199999999999998</v>
      </c>
    </row>
    <row r="250" spans="1:14" x14ac:dyDescent="0.25">
      <c r="A250" s="12"/>
      <c r="B250" s="549"/>
      <c r="C250" s="306"/>
      <c r="D250" s="306"/>
      <c r="E250" s="26" t="s">
        <v>102</v>
      </c>
      <c r="F250" s="26">
        <v>110</v>
      </c>
      <c r="G250" s="26"/>
      <c r="H250" s="26"/>
      <c r="I250" s="26">
        <v>3.08</v>
      </c>
      <c r="J250" s="26">
        <v>3.52</v>
      </c>
      <c r="K250" s="26">
        <v>2.35</v>
      </c>
      <c r="L250" s="26">
        <v>63.8</v>
      </c>
      <c r="M250" s="8">
        <v>51.71</v>
      </c>
      <c r="N250" s="8">
        <v>4.1304999999999996</v>
      </c>
    </row>
    <row r="251" spans="1:14" x14ac:dyDescent="0.25">
      <c r="A251" s="12"/>
      <c r="B251" s="10"/>
      <c r="C251" s="306"/>
      <c r="D251" s="306"/>
      <c r="E251" s="26"/>
      <c r="F251" s="26"/>
      <c r="G251" s="26"/>
      <c r="H251" s="26">
        <v>200</v>
      </c>
      <c r="I251" s="27">
        <v>3.98</v>
      </c>
      <c r="J251" s="27">
        <v>3.73</v>
      </c>
      <c r="K251" s="27">
        <v>20.310000000000002</v>
      </c>
      <c r="L251" s="27">
        <v>132.01999999999998</v>
      </c>
      <c r="M251" s="64"/>
      <c r="N251" s="28">
        <v>7.2024999999999997</v>
      </c>
    </row>
    <row r="252" spans="1:14" x14ac:dyDescent="0.25">
      <c r="A252" s="12"/>
      <c r="B252" s="549" t="s">
        <v>30</v>
      </c>
      <c r="C252" s="306">
        <v>70</v>
      </c>
      <c r="D252" s="306">
        <v>90</v>
      </c>
      <c r="E252" s="12" t="s">
        <v>31</v>
      </c>
      <c r="F252" s="12">
        <v>80</v>
      </c>
      <c r="G252" s="12">
        <v>80</v>
      </c>
      <c r="H252" s="10"/>
      <c r="I252" s="12">
        <v>6.96</v>
      </c>
      <c r="J252" s="12">
        <v>1.2</v>
      </c>
      <c r="K252" s="12">
        <v>32.96</v>
      </c>
      <c r="L252" s="12">
        <v>181</v>
      </c>
      <c r="M252" s="63">
        <v>55.61</v>
      </c>
      <c r="N252" s="8">
        <v>2.5215999999999998</v>
      </c>
    </row>
    <row r="253" spans="1:14" x14ac:dyDescent="0.25">
      <c r="A253" s="12"/>
      <c r="B253" s="549"/>
      <c r="C253" s="306">
        <v>10</v>
      </c>
      <c r="D253" s="306">
        <v>10</v>
      </c>
      <c r="E253" s="12" t="s">
        <v>32</v>
      </c>
      <c r="F253" s="12">
        <v>10</v>
      </c>
      <c r="G253" s="12"/>
      <c r="H253" s="10"/>
      <c r="I253" s="12">
        <v>2.68</v>
      </c>
      <c r="J253" s="12">
        <v>2.57</v>
      </c>
      <c r="K253" s="12" t="s">
        <v>21</v>
      </c>
      <c r="L253" s="12">
        <v>33.79</v>
      </c>
      <c r="M253" s="63">
        <v>523.4</v>
      </c>
      <c r="N253" s="8">
        <v>3.165</v>
      </c>
    </row>
    <row r="254" spans="1:14" x14ac:dyDescent="0.25">
      <c r="A254" s="12"/>
      <c r="B254" s="10"/>
      <c r="C254" s="306">
        <v>10</v>
      </c>
      <c r="D254" s="306">
        <v>10</v>
      </c>
      <c r="E254" s="12" t="s">
        <v>33</v>
      </c>
      <c r="F254" s="12">
        <v>10</v>
      </c>
      <c r="G254" s="12"/>
      <c r="H254" s="10"/>
      <c r="I254" s="12">
        <v>0.08</v>
      </c>
      <c r="J254" s="12">
        <v>7.25</v>
      </c>
      <c r="K254" s="12">
        <v>0.26</v>
      </c>
      <c r="L254" s="12">
        <v>66.099999999999994</v>
      </c>
      <c r="M254" s="63">
        <v>504.7</v>
      </c>
      <c r="N254" s="8">
        <v>2.6</v>
      </c>
    </row>
    <row r="255" spans="1:14" ht="24" x14ac:dyDescent="0.25">
      <c r="A255" s="12"/>
      <c r="B255" s="10"/>
      <c r="C255" s="306"/>
      <c r="D255" s="306"/>
      <c r="E255" s="12"/>
      <c r="F255" s="12"/>
      <c r="G255" s="12"/>
      <c r="H255" s="10" t="s">
        <v>35</v>
      </c>
      <c r="I255" s="14">
        <v>9.7200000000000006</v>
      </c>
      <c r="J255" s="14">
        <v>11.02</v>
      </c>
      <c r="K255" s="14">
        <v>33.22</v>
      </c>
      <c r="L255" s="14">
        <v>280.89</v>
      </c>
      <c r="M255" s="8"/>
      <c r="N255" s="15">
        <v>8.2866</v>
      </c>
    </row>
    <row r="256" spans="1:14" x14ac:dyDescent="0.25">
      <c r="A256" s="12" t="s">
        <v>38</v>
      </c>
      <c r="B256" s="10" t="s">
        <v>103</v>
      </c>
      <c r="C256" s="306">
        <v>200</v>
      </c>
      <c r="D256" s="306">
        <v>200</v>
      </c>
      <c r="E256" s="12" t="s">
        <v>39</v>
      </c>
      <c r="F256" s="12">
        <v>200</v>
      </c>
      <c r="G256" s="12">
        <v>200</v>
      </c>
      <c r="H256" s="10">
        <v>200</v>
      </c>
      <c r="I256" s="14">
        <v>1</v>
      </c>
      <c r="J256" s="14">
        <v>0.1</v>
      </c>
      <c r="K256" s="14">
        <v>18.2</v>
      </c>
      <c r="L256" s="14">
        <v>98.2</v>
      </c>
      <c r="M256" s="65">
        <v>65.86</v>
      </c>
      <c r="N256" s="15">
        <v>18</v>
      </c>
    </row>
    <row r="257" spans="1:14" x14ac:dyDescent="0.25">
      <c r="A257" s="11"/>
      <c r="B257" s="29"/>
      <c r="C257" s="29"/>
      <c r="D257" s="29"/>
      <c r="E257" s="12"/>
      <c r="F257" s="12"/>
      <c r="G257" s="12"/>
      <c r="H257" s="10"/>
      <c r="I257" s="14"/>
      <c r="J257" s="14"/>
      <c r="K257" s="14"/>
      <c r="L257" s="14"/>
      <c r="M257" s="65"/>
      <c r="N257" s="15"/>
    </row>
    <row r="258" spans="1:14" x14ac:dyDescent="0.25">
      <c r="A258" s="11"/>
      <c r="B258" s="29" t="s">
        <v>104</v>
      </c>
      <c r="C258" s="29">
        <v>120</v>
      </c>
      <c r="D258" s="29">
        <v>120</v>
      </c>
      <c r="E258" s="12" t="s">
        <v>46</v>
      </c>
      <c r="F258" s="12">
        <v>120</v>
      </c>
      <c r="G258" s="12">
        <v>120</v>
      </c>
      <c r="H258" s="10">
        <v>120</v>
      </c>
      <c r="I258" s="14">
        <v>0.48</v>
      </c>
      <c r="J258" s="14">
        <v>0.42</v>
      </c>
      <c r="K258" s="14">
        <v>10.98</v>
      </c>
      <c r="L258" s="14">
        <v>47.52</v>
      </c>
      <c r="M258" s="65">
        <v>83.14</v>
      </c>
      <c r="N258" s="15">
        <v>11.88</v>
      </c>
    </row>
    <row r="259" spans="1:14" x14ac:dyDescent="0.25">
      <c r="A259" s="11"/>
      <c r="B259" s="29"/>
      <c r="C259" s="29"/>
      <c r="D259" s="29"/>
      <c r="E259" s="12"/>
      <c r="F259" s="12"/>
      <c r="G259" s="12"/>
      <c r="H259" s="10"/>
      <c r="I259" s="14"/>
      <c r="J259" s="14"/>
      <c r="K259" s="14"/>
      <c r="L259" s="14"/>
      <c r="M259" s="65"/>
      <c r="N259" s="15"/>
    </row>
    <row r="260" spans="1:14" x14ac:dyDescent="0.25">
      <c r="A260" s="580" t="s">
        <v>40</v>
      </c>
      <c r="B260" s="581"/>
      <c r="C260" s="330"/>
      <c r="D260" s="330"/>
      <c r="E260" s="12"/>
      <c r="F260" s="12"/>
      <c r="G260" s="12"/>
      <c r="H260" s="10"/>
      <c r="I260" s="14">
        <v>31.06</v>
      </c>
      <c r="J260" s="14">
        <v>32.650000000000006</v>
      </c>
      <c r="K260" s="14">
        <v>144.04999999999998</v>
      </c>
      <c r="L260" s="14">
        <v>1024.68</v>
      </c>
      <c r="M260" s="15"/>
      <c r="N260" s="15">
        <v>64.307450000000003</v>
      </c>
    </row>
    <row r="261" spans="1:14" x14ac:dyDescent="0.25">
      <c r="A261" s="12" t="s">
        <v>41</v>
      </c>
      <c r="B261" s="10"/>
      <c r="C261" s="306"/>
      <c r="D261" s="306"/>
      <c r="E261" s="12"/>
      <c r="F261" s="12"/>
      <c r="G261" s="12"/>
      <c r="H261" s="10"/>
      <c r="I261" s="12"/>
      <c r="J261" s="12"/>
      <c r="K261" s="12"/>
      <c r="L261" s="12"/>
      <c r="M261" s="63"/>
      <c r="N261" s="8">
        <v>0</v>
      </c>
    </row>
    <row r="262" spans="1:14" x14ac:dyDescent="0.25">
      <c r="A262" s="12" t="s">
        <v>105</v>
      </c>
      <c r="B262" s="549" t="s">
        <v>106</v>
      </c>
      <c r="C262" s="306"/>
      <c r="D262" s="306"/>
      <c r="E262" s="12" t="s">
        <v>107</v>
      </c>
      <c r="F262" s="12">
        <v>22.7</v>
      </c>
      <c r="G262" s="12">
        <v>20</v>
      </c>
      <c r="H262" s="10"/>
      <c r="I262" s="12">
        <v>0.11</v>
      </c>
      <c r="J262" s="12">
        <v>0.09</v>
      </c>
      <c r="K262" s="12">
        <v>2.44</v>
      </c>
      <c r="L262" s="12">
        <v>10.81</v>
      </c>
      <c r="M262" s="63">
        <v>83.14</v>
      </c>
      <c r="N262" s="8">
        <v>2.2472999999999996</v>
      </c>
    </row>
    <row r="263" spans="1:14" x14ac:dyDescent="0.25">
      <c r="A263" s="12"/>
      <c r="B263" s="549"/>
      <c r="C263" s="306">
        <v>80</v>
      </c>
      <c r="D263" s="306">
        <v>120</v>
      </c>
      <c r="E263" s="12" t="s">
        <v>108</v>
      </c>
      <c r="F263" s="12">
        <v>29.4</v>
      </c>
      <c r="G263" s="12">
        <v>27.93</v>
      </c>
      <c r="H263" s="10"/>
      <c r="I263" s="12">
        <v>0.56000000000000005</v>
      </c>
      <c r="J263" s="12">
        <v>0.03</v>
      </c>
      <c r="K263" s="12">
        <v>1.22</v>
      </c>
      <c r="L263" s="12">
        <v>6.42</v>
      </c>
      <c r="M263" s="63">
        <v>154.72999999999999</v>
      </c>
      <c r="N263" s="8">
        <v>5.88</v>
      </c>
    </row>
    <row r="264" spans="1:14" x14ac:dyDescent="0.25">
      <c r="A264" s="12"/>
      <c r="B264" s="10"/>
      <c r="C264" s="306"/>
      <c r="D264" s="306"/>
      <c r="E264" s="12" t="s">
        <v>109</v>
      </c>
      <c r="F264" s="12">
        <v>30</v>
      </c>
      <c r="G264" s="12">
        <v>27.93</v>
      </c>
      <c r="H264" s="10"/>
      <c r="I264" s="12">
        <v>0.2</v>
      </c>
      <c r="J264" s="12">
        <v>0.03</v>
      </c>
      <c r="K264" s="12">
        <v>0.76</v>
      </c>
      <c r="L264" s="12">
        <v>3.09</v>
      </c>
      <c r="M264" s="63">
        <v>130.35</v>
      </c>
      <c r="N264" s="8">
        <v>2.7</v>
      </c>
    </row>
    <row r="265" spans="1:14" x14ac:dyDescent="0.25">
      <c r="A265" s="12"/>
      <c r="B265" s="10"/>
      <c r="C265" s="306"/>
      <c r="D265" s="306"/>
      <c r="E265" s="12" t="s">
        <v>44</v>
      </c>
      <c r="F265" s="12">
        <v>18.8</v>
      </c>
      <c r="G265" s="12">
        <v>15</v>
      </c>
      <c r="H265" s="10"/>
      <c r="I265" s="12">
        <v>0.24</v>
      </c>
      <c r="J265" s="12">
        <v>0.15</v>
      </c>
      <c r="K265" s="12">
        <v>1.7</v>
      </c>
      <c r="L265" s="12">
        <v>5.1100000000000003</v>
      </c>
      <c r="M265" s="63">
        <v>36.67</v>
      </c>
      <c r="N265" s="8">
        <v>0.3196</v>
      </c>
    </row>
    <row r="266" spans="1:14" x14ac:dyDescent="0.25">
      <c r="A266" s="12"/>
      <c r="B266" s="10"/>
      <c r="C266" s="306"/>
      <c r="D266" s="306"/>
      <c r="E266" s="12" t="s">
        <v>52</v>
      </c>
      <c r="F266" s="12">
        <v>20</v>
      </c>
      <c r="G266" s="12">
        <v>20</v>
      </c>
      <c r="H266" s="10"/>
      <c r="I266" s="12" t="s">
        <v>21</v>
      </c>
      <c r="J266" s="12">
        <v>19.98</v>
      </c>
      <c r="K266" s="12" t="s">
        <v>21</v>
      </c>
      <c r="L266" s="12">
        <v>179.8</v>
      </c>
      <c r="M266" s="63">
        <v>118.3</v>
      </c>
      <c r="N266" s="8">
        <v>1.48</v>
      </c>
    </row>
    <row r="267" spans="1:14" x14ac:dyDescent="0.25">
      <c r="A267" s="12"/>
      <c r="B267" s="10"/>
      <c r="C267" s="306"/>
      <c r="D267" s="306"/>
      <c r="E267" s="12" t="s">
        <v>110</v>
      </c>
      <c r="F267" s="12">
        <v>9.5</v>
      </c>
      <c r="G267" s="12">
        <v>4</v>
      </c>
      <c r="H267" s="10"/>
      <c r="I267" s="12">
        <v>0.08</v>
      </c>
      <c r="J267" s="12" t="s">
        <v>21</v>
      </c>
      <c r="K267" s="12">
        <v>0.28000000000000003</v>
      </c>
      <c r="L267" s="12">
        <v>3.1</v>
      </c>
      <c r="M267" s="63"/>
      <c r="N267" s="8">
        <v>1.5674999999999999</v>
      </c>
    </row>
    <row r="268" spans="1:14" x14ac:dyDescent="0.25">
      <c r="A268" s="12"/>
      <c r="B268" s="10"/>
      <c r="C268" s="306"/>
      <c r="D268" s="306"/>
      <c r="E268" s="12" t="s">
        <v>20</v>
      </c>
      <c r="F268" s="12">
        <v>1</v>
      </c>
      <c r="G268" s="12">
        <v>1</v>
      </c>
      <c r="H268" s="10"/>
      <c r="I268" s="12" t="s">
        <v>21</v>
      </c>
      <c r="J268" s="12" t="s">
        <v>21</v>
      </c>
      <c r="K268" s="12">
        <v>0.99</v>
      </c>
      <c r="L268" s="12">
        <v>3.79</v>
      </c>
      <c r="M268" s="63">
        <v>52.87</v>
      </c>
      <c r="N268" s="8">
        <v>5.3999999999999999E-2</v>
      </c>
    </row>
    <row r="269" spans="1:14" x14ac:dyDescent="0.25">
      <c r="A269" s="12"/>
      <c r="B269" s="10"/>
      <c r="C269" s="306"/>
      <c r="D269" s="306"/>
      <c r="E269" s="12"/>
      <c r="F269" s="12"/>
      <c r="G269" s="12"/>
      <c r="H269" s="10">
        <v>100</v>
      </c>
      <c r="I269" s="14">
        <v>1.1900000000000002</v>
      </c>
      <c r="J269" s="14">
        <v>20.28</v>
      </c>
      <c r="K269" s="14">
        <v>7.3900000000000006</v>
      </c>
      <c r="L269" s="14">
        <v>212.12</v>
      </c>
      <c r="M269" s="15"/>
      <c r="N269" s="247">
        <f>SUM(N262:N268)</f>
        <v>14.248400000000002</v>
      </c>
    </row>
    <row r="270" spans="1:14" x14ac:dyDescent="0.25">
      <c r="A270" s="12" t="s">
        <v>111</v>
      </c>
      <c r="B270" s="570" t="s">
        <v>112</v>
      </c>
      <c r="C270" s="321"/>
      <c r="D270" s="321"/>
      <c r="E270" s="12" t="s">
        <v>51</v>
      </c>
      <c r="F270" s="12">
        <v>100</v>
      </c>
      <c r="G270" s="12">
        <v>72</v>
      </c>
      <c r="H270" s="10"/>
      <c r="I270" s="12">
        <v>2</v>
      </c>
      <c r="J270" s="12">
        <v>0.28000000000000003</v>
      </c>
      <c r="K270" s="12">
        <v>12.45</v>
      </c>
      <c r="L270" s="12">
        <v>57.6</v>
      </c>
      <c r="M270" s="63">
        <v>30.16</v>
      </c>
      <c r="N270" s="8">
        <v>1.7</v>
      </c>
    </row>
    <row r="271" spans="1:14" ht="24" x14ac:dyDescent="0.25">
      <c r="A271" s="12"/>
      <c r="B271" s="597"/>
      <c r="C271" s="371" t="s">
        <v>58</v>
      </c>
      <c r="D271" s="371" t="s">
        <v>58</v>
      </c>
      <c r="E271" s="12" t="s">
        <v>113</v>
      </c>
      <c r="F271" s="12">
        <v>5</v>
      </c>
      <c r="G271" s="12">
        <v>5</v>
      </c>
      <c r="H271" s="10"/>
      <c r="I271" s="12">
        <v>0.37</v>
      </c>
      <c r="J271" s="12">
        <v>0.12</v>
      </c>
      <c r="K271" s="12">
        <v>2.77</v>
      </c>
      <c r="L271" s="12">
        <v>15.83</v>
      </c>
      <c r="M271" s="63"/>
      <c r="N271" s="8">
        <v>0.115</v>
      </c>
    </row>
    <row r="272" spans="1:14" x14ac:dyDescent="0.25">
      <c r="A272" s="12"/>
      <c r="B272" s="571"/>
      <c r="C272" s="322"/>
      <c r="D272" s="322"/>
      <c r="E272" s="12" t="s">
        <v>44</v>
      </c>
      <c r="F272" s="12">
        <v>12.5</v>
      </c>
      <c r="G272" s="12">
        <v>10</v>
      </c>
      <c r="H272" s="10"/>
      <c r="I272" s="12">
        <v>0.16300000000000001</v>
      </c>
      <c r="J272" s="12">
        <v>0.01</v>
      </c>
      <c r="K272" s="12">
        <v>0.84</v>
      </c>
      <c r="L272" s="12">
        <v>3.4</v>
      </c>
      <c r="M272" s="63">
        <v>36.67</v>
      </c>
      <c r="N272" s="8">
        <v>0.21249999999999999</v>
      </c>
    </row>
    <row r="273" spans="1:14" x14ac:dyDescent="0.25">
      <c r="A273" s="12"/>
      <c r="B273" s="10"/>
      <c r="C273" s="306"/>
      <c r="D273" s="306"/>
      <c r="E273" s="12" t="s">
        <v>53</v>
      </c>
      <c r="F273" s="12">
        <v>12</v>
      </c>
      <c r="G273" s="12">
        <v>10</v>
      </c>
      <c r="H273" s="10"/>
      <c r="I273" s="12">
        <v>0.16</v>
      </c>
      <c r="J273" s="12"/>
      <c r="K273" s="12">
        <v>0.98</v>
      </c>
      <c r="L273" s="12">
        <v>4.13</v>
      </c>
      <c r="M273" s="63">
        <v>27.74</v>
      </c>
      <c r="N273" s="8">
        <v>0.26400000000000001</v>
      </c>
    </row>
    <row r="274" spans="1:14" x14ac:dyDescent="0.25">
      <c r="A274" s="12"/>
      <c r="B274" s="10"/>
      <c r="C274" s="306"/>
      <c r="D274" s="306"/>
      <c r="E274" s="12" t="s">
        <v>52</v>
      </c>
      <c r="F274" s="12">
        <v>2.5</v>
      </c>
      <c r="G274" s="12">
        <v>2.5</v>
      </c>
      <c r="H274" s="10"/>
      <c r="I274" s="12"/>
      <c r="J274" s="12">
        <v>2.4900000000000002</v>
      </c>
      <c r="K274" s="12"/>
      <c r="L274" s="12">
        <v>22.48</v>
      </c>
      <c r="M274" s="63">
        <v>118.3</v>
      </c>
      <c r="N274" s="8">
        <v>0.185</v>
      </c>
    </row>
    <row r="275" spans="1:14" x14ac:dyDescent="0.25">
      <c r="A275" s="12"/>
      <c r="B275" s="10"/>
      <c r="C275" s="306"/>
      <c r="D275" s="306"/>
      <c r="E275" s="12" t="s">
        <v>114</v>
      </c>
      <c r="F275" s="12">
        <v>187.5</v>
      </c>
      <c r="G275" s="12">
        <v>187.5</v>
      </c>
      <c r="H275" s="10"/>
      <c r="I275" s="12">
        <v>0.7</v>
      </c>
      <c r="J275" s="12">
        <v>0.17</v>
      </c>
      <c r="K275" s="12"/>
      <c r="L275" s="12">
        <v>5.25</v>
      </c>
      <c r="M275" s="63"/>
      <c r="N275" s="8">
        <v>1.125</v>
      </c>
    </row>
    <row r="276" spans="1:14" x14ac:dyDescent="0.25">
      <c r="A276" s="12"/>
      <c r="B276" s="10"/>
      <c r="C276" s="306"/>
      <c r="D276" s="306"/>
      <c r="E276" s="12" t="s">
        <v>22</v>
      </c>
      <c r="F276" s="12">
        <v>1</v>
      </c>
      <c r="G276" s="12"/>
      <c r="H276" s="10"/>
      <c r="I276" s="12"/>
      <c r="J276" s="12"/>
      <c r="K276" s="12" t="s">
        <v>21</v>
      </c>
      <c r="L276" s="12"/>
      <c r="M276" s="63"/>
      <c r="N276" s="8">
        <v>8.0000000000000002E-3</v>
      </c>
    </row>
    <row r="277" spans="1:14" x14ac:dyDescent="0.25">
      <c r="A277" s="12"/>
      <c r="B277" s="10"/>
      <c r="C277" s="306"/>
      <c r="D277" s="306"/>
      <c r="E277" s="12" t="s">
        <v>56</v>
      </c>
      <c r="F277" s="12">
        <v>54</v>
      </c>
      <c r="G277" s="12" t="s">
        <v>115</v>
      </c>
      <c r="H277" s="10"/>
      <c r="I277" s="12">
        <v>10</v>
      </c>
      <c r="J277" s="12">
        <v>6.48</v>
      </c>
      <c r="K277" s="12" t="s">
        <v>21</v>
      </c>
      <c r="L277" s="12">
        <v>88.29</v>
      </c>
      <c r="M277" s="63">
        <v>323.91000000000003</v>
      </c>
      <c r="N277" s="8">
        <v>14.04</v>
      </c>
    </row>
    <row r="278" spans="1:14" ht="24" x14ac:dyDescent="0.25">
      <c r="A278" s="12"/>
      <c r="B278" s="10"/>
      <c r="C278" s="306"/>
      <c r="D278" s="306"/>
      <c r="E278" s="12"/>
      <c r="F278" s="12"/>
      <c r="G278" s="12"/>
      <c r="H278" s="10" t="s">
        <v>58</v>
      </c>
      <c r="I278" s="14">
        <v>13.393000000000001</v>
      </c>
      <c r="J278" s="14">
        <v>9.5500000000000007</v>
      </c>
      <c r="K278" s="14">
        <v>17.04</v>
      </c>
      <c r="L278" s="14">
        <v>196.98000000000002</v>
      </c>
      <c r="M278" s="8"/>
      <c r="N278" s="15">
        <v>17.6495</v>
      </c>
    </row>
    <row r="279" spans="1:14" x14ac:dyDescent="0.25">
      <c r="A279" s="12" t="s">
        <v>116</v>
      </c>
      <c r="B279" s="549" t="s">
        <v>117</v>
      </c>
      <c r="C279" s="306"/>
      <c r="D279" s="306"/>
      <c r="E279" s="12" t="s">
        <v>430</v>
      </c>
      <c r="F279" s="12">
        <v>66</v>
      </c>
      <c r="G279" s="12">
        <v>30.96</v>
      </c>
      <c r="H279" s="10"/>
      <c r="I279" s="12">
        <v>10.49</v>
      </c>
      <c r="J279" s="12">
        <v>0.27</v>
      </c>
      <c r="K279" s="12" t="s">
        <v>21</v>
      </c>
      <c r="L279" s="12">
        <v>21.86</v>
      </c>
      <c r="M279" s="63">
        <v>454.47</v>
      </c>
      <c r="N279" s="8">
        <v>9.8339999999999996</v>
      </c>
    </row>
    <row r="280" spans="1:14" x14ac:dyDescent="0.25">
      <c r="A280" s="12"/>
      <c r="B280" s="549"/>
      <c r="C280" s="372" t="s">
        <v>121</v>
      </c>
      <c r="D280" s="372" t="s">
        <v>121</v>
      </c>
      <c r="E280" s="12" t="s">
        <v>72</v>
      </c>
      <c r="F280" s="12">
        <v>10</v>
      </c>
      <c r="G280" s="12">
        <v>10</v>
      </c>
      <c r="H280" s="10"/>
      <c r="I280" s="12">
        <v>0.87</v>
      </c>
      <c r="J280" s="12">
        <v>0.15</v>
      </c>
      <c r="K280" s="12">
        <v>4</v>
      </c>
      <c r="L280" s="12">
        <v>20.9</v>
      </c>
      <c r="M280" s="63">
        <v>55.61</v>
      </c>
      <c r="N280" s="8">
        <v>0.31519999999999998</v>
      </c>
    </row>
    <row r="281" spans="1:14" x14ac:dyDescent="0.25">
      <c r="A281" s="12"/>
      <c r="B281" s="10"/>
      <c r="C281" s="306"/>
      <c r="D281" s="306"/>
      <c r="E281" s="12" t="s">
        <v>19</v>
      </c>
      <c r="F281" s="12">
        <v>15</v>
      </c>
      <c r="G281" s="12">
        <v>15</v>
      </c>
      <c r="H281" s="10"/>
      <c r="I281" s="12">
        <v>0.42</v>
      </c>
      <c r="J281" s="12">
        <v>0.48</v>
      </c>
      <c r="K281" s="12">
        <v>0.5</v>
      </c>
      <c r="L281" s="12">
        <v>8.6999999999999993</v>
      </c>
      <c r="M281" s="63">
        <v>51.71</v>
      </c>
      <c r="N281" s="8">
        <v>0.56325000000000003</v>
      </c>
    </row>
    <row r="282" spans="1:14" x14ac:dyDescent="0.25">
      <c r="A282" s="12"/>
      <c r="B282" s="10"/>
      <c r="C282" s="306"/>
      <c r="D282" s="306"/>
      <c r="E282" s="12" t="s">
        <v>53</v>
      </c>
      <c r="F282" s="12">
        <v>12</v>
      </c>
      <c r="G282" s="12">
        <v>10</v>
      </c>
      <c r="H282" s="10"/>
      <c r="I282" s="12">
        <v>0.16</v>
      </c>
      <c r="J282" s="12" t="s">
        <v>21</v>
      </c>
      <c r="K282" s="12">
        <v>0.98</v>
      </c>
      <c r="L282" s="12">
        <v>4.13</v>
      </c>
      <c r="M282" s="63">
        <v>27.74</v>
      </c>
      <c r="N282" s="8">
        <v>0.26400000000000001</v>
      </c>
    </row>
    <row r="283" spans="1:14" x14ac:dyDescent="0.25">
      <c r="A283" s="12"/>
      <c r="B283" s="10"/>
      <c r="C283" s="306"/>
      <c r="D283" s="306"/>
      <c r="E283" s="12" t="s">
        <v>65</v>
      </c>
      <c r="F283" s="12">
        <v>6</v>
      </c>
      <c r="G283" s="12">
        <v>6</v>
      </c>
      <c r="H283" s="10"/>
      <c r="I283" s="12">
        <v>0.61</v>
      </c>
      <c r="J283" s="12">
        <v>0.06</v>
      </c>
      <c r="K283" s="12">
        <v>4.88</v>
      </c>
      <c r="L283" s="12">
        <v>20.04</v>
      </c>
      <c r="M283" s="63">
        <v>31.32</v>
      </c>
      <c r="N283" s="8">
        <v>0.1368</v>
      </c>
    </row>
    <row r="284" spans="1:14" x14ac:dyDescent="0.25">
      <c r="A284" s="12"/>
      <c r="B284" s="10"/>
      <c r="C284" s="306"/>
      <c r="D284" s="306"/>
      <c r="E284" s="12" t="s">
        <v>96</v>
      </c>
      <c r="F284" s="12"/>
      <c r="G284" s="12">
        <v>88</v>
      </c>
      <c r="H284" s="10"/>
      <c r="I284" s="12"/>
      <c r="J284" s="12"/>
      <c r="K284" s="12"/>
      <c r="L284" s="12"/>
      <c r="M284" s="63"/>
      <c r="N284" s="8"/>
    </row>
    <row r="285" spans="1:14" x14ac:dyDescent="0.25">
      <c r="A285" s="12"/>
      <c r="B285" s="10"/>
      <c r="C285" s="306"/>
      <c r="D285" s="306"/>
      <c r="E285" s="12" t="s">
        <v>52</v>
      </c>
      <c r="F285" s="12">
        <v>5</v>
      </c>
      <c r="G285" s="12">
        <v>5</v>
      </c>
      <c r="H285" s="10"/>
      <c r="I285" s="12"/>
      <c r="J285" s="12">
        <v>4.99</v>
      </c>
      <c r="K285" s="12"/>
      <c r="L285" s="12">
        <v>44.95</v>
      </c>
      <c r="M285" s="63">
        <v>118.3</v>
      </c>
      <c r="N285" s="8">
        <v>0.37</v>
      </c>
    </row>
    <row r="286" spans="1:14" x14ac:dyDescent="0.25">
      <c r="A286" s="12"/>
      <c r="B286" s="10"/>
      <c r="C286" s="306"/>
      <c r="D286" s="306"/>
      <c r="E286" s="12" t="s">
        <v>119</v>
      </c>
      <c r="F286" s="12"/>
      <c r="G286" s="12">
        <v>75</v>
      </c>
      <c r="H286" s="10"/>
      <c r="I286" s="12"/>
      <c r="J286" s="12"/>
      <c r="K286" s="12"/>
      <c r="L286" s="12"/>
      <c r="M286" s="63"/>
      <c r="N286" s="8"/>
    </row>
    <row r="287" spans="1:14" x14ac:dyDescent="0.25">
      <c r="A287" s="12"/>
      <c r="B287" s="10"/>
      <c r="C287" s="306"/>
      <c r="D287" s="306"/>
      <c r="E287" s="12" t="s">
        <v>22</v>
      </c>
      <c r="F287" s="12">
        <v>1</v>
      </c>
      <c r="G287" s="12">
        <v>1</v>
      </c>
      <c r="H287" s="10"/>
      <c r="I287" s="12"/>
      <c r="J287" s="12"/>
      <c r="K287" s="12"/>
      <c r="L287" s="12"/>
      <c r="M287" s="63"/>
      <c r="N287" s="8">
        <v>8.0000000000000002E-3</v>
      </c>
    </row>
    <row r="288" spans="1:14" x14ac:dyDescent="0.25">
      <c r="A288" s="12"/>
      <c r="B288" s="10"/>
      <c r="C288" s="306"/>
      <c r="D288" s="306"/>
      <c r="E288" s="12" t="s">
        <v>120</v>
      </c>
      <c r="F288" s="12">
        <v>0.2</v>
      </c>
      <c r="G288" s="12"/>
      <c r="H288" s="10"/>
      <c r="I288" s="12">
        <v>1.8</v>
      </c>
      <c r="J288" s="12">
        <v>0.89</v>
      </c>
      <c r="K288" s="12">
        <v>4.79</v>
      </c>
      <c r="L288" s="12">
        <v>25.16</v>
      </c>
      <c r="M288" s="63"/>
      <c r="N288" s="8">
        <v>2.4200000000000003E-2</v>
      </c>
    </row>
    <row r="289" spans="1:14" x14ac:dyDescent="0.25">
      <c r="A289" s="12"/>
      <c r="B289" s="10"/>
      <c r="C289" s="306"/>
      <c r="D289" s="306"/>
      <c r="E289" s="12"/>
      <c r="F289" s="12"/>
      <c r="G289" s="12"/>
      <c r="H289" s="10" t="s">
        <v>121</v>
      </c>
      <c r="I289" s="14">
        <v>14.35</v>
      </c>
      <c r="J289" s="14">
        <v>6.84</v>
      </c>
      <c r="K289" s="14">
        <v>15.149999999999999</v>
      </c>
      <c r="L289" s="14">
        <v>145.74</v>
      </c>
      <c r="M289" s="8"/>
      <c r="N289" s="15">
        <v>11.515449999999998</v>
      </c>
    </row>
    <row r="290" spans="1:14" x14ac:dyDescent="0.25">
      <c r="A290" s="12" t="s">
        <v>69</v>
      </c>
      <c r="B290" s="549" t="s">
        <v>122</v>
      </c>
      <c r="C290" s="306"/>
      <c r="D290" s="306"/>
      <c r="E290" s="12" t="s">
        <v>51</v>
      </c>
      <c r="F290" s="12">
        <v>250.5</v>
      </c>
      <c r="G290" s="12">
        <v>180</v>
      </c>
      <c r="H290" s="10"/>
      <c r="I290" s="12">
        <v>5.01</v>
      </c>
      <c r="J290" s="12">
        <v>0.72</v>
      </c>
      <c r="K290" s="12">
        <v>31.19</v>
      </c>
      <c r="L290" s="12">
        <v>144.29</v>
      </c>
      <c r="M290" s="63">
        <v>30.16</v>
      </c>
      <c r="N290" s="8">
        <v>4.2584999999999997</v>
      </c>
    </row>
    <row r="291" spans="1:14" x14ac:dyDescent="0.25">
      <c r="A291" s="12"/>
      <c r="B291" s="549"/>
      <c r="C291" s="306">
        <v>100</v>
      </c>
      <c r="D291" s="306">
        <v>100</v>
      </c>
      <c r="E291" s="12" t="s">
        <v>19</v>
      </c>
      <c r="F291" s="12">
        <v>24</v>
      </c>
      <c r="G291" s="12">
        <v>23.76</v>
      </c>
      <c r="H291" s="10"/>
      <c r="I291" s="12">
        <v>0.67</v>
      </c>
      <c r="J291" s="12">
        <v>0.76</v>
      </c>
      <c r="K291" s="12">
        <v>1.1200000000000001</v>
      </c>
      <c r="L291" s="12">
        <v>13.9</v>
      </c>
      <c r="M291" s="63">
        <v>51.71</v>
      </c>
      <c r="N291" s="8">
        <v>0.90119999999999989</v>
      </c>
    </row>
    <row r="292" spans="1:14" x14ac:dyDescent="0.25">
      <c r="A292" s="12"/>
      <c r="B292" s="10"/>
      <c r="C292" s="306"/>
      <c r="D292" s="306"/>
      <c r="E292" s="12" t="s">
        <v>23</v>
      </c>
      <c r="F292" s="12">
        <v>5.2</v>
      </c>
      <c r="G292" s="12"/>
      <c r="H292" s="10"/>
      <c r="I292" s="12">
        <v>0.04</v>
      </c>
      <c r="J292" s="12">
        <v>3.77</v>
      </c>
      <c r="K292" s="12">
        <v>0.13</v>
      </c>
      <c r="L292" s="12">
        <v>34.369999999999997</v>
      </c>
      <c r="M292" s="63">
        <v>504.7</v>
      </c>
      <c r="N292" s="8">
        <v>1.3520000000000001</v>
      </c>
    </row>
    <row r="293" spans="1:14" x14ac:dyDescent="0.25">
      <c r="A293" s="12"/>
      <c r="B293" s="10"/>
      <c r="C293" s="306"/>
      <c r="D293" s="306"/>
      <c r="E293" s="12" t="s">
        <v>22</v>
      </c>
      <c r="F293" s="12">
        <v>1.5</v>
      </c>
      <c r="G293" s="12"/>
      <c r="H293" s="10"/>
      <c r="I293" s="12" t="s">
        <v>21</v>
      </c>
      <c r="J293" s="12" t="s">
        <v>21</v>
      </c>
      <c r="K293" s="12" t="s">
        <v>21</v>
      </c>
      <c r="L293" s="12" t="s">
        <v>21</v>
      </c>
      <c r="M293" s="63"/>
      <c r="N293" s="8">
        <v>0.01</v>
      </c>
    </row>
    <row r="294" spans="1:14" x14ac:dyDescent="0.25">
      <c r="A294" s="12"/>
      <c r="B294" s="10"/>
      <c r="C294" s="306"/>
      <c r="D294" s="306"/>
      <c r="E294" s="12"/>
      <c r="F294" s="12"/>
      <c r="G294" s="12"/>
      <c r="H294" s="10">
        <v>100</v>
      </c>
      <c r="I294" s="14">
        <v>5.72</v>
      </c>
      <c r="J294" s="14">
        <v>5.25</v>
      </c>
      <c r="K294" s="14">
        <v>32.440000000000005</v>
      </c>
      <c r="L294" s="14">
        <v>192.56</v>
      </c>
      <c r="M294" s="8"/>
      <c r="N294" s="15">
        <v>6.5217000000000001</v>
      </c>
    </row>
    <row r="295" spans="1:14" x14ac:dyDescent="0.25">
      <c r="A295" s="30" t="s">
        <v>123</v>
      </c>
      <c r="B295" s="2" t="s">
        <v>124</v>
      </c>
      <c r="C295" s="2">
        <v>200</v>
      </c>
      <c r="D295" s="2">
        <v>200</v>
      </c>
      <c r="E295" s="30" t="s">
        <v>125</v>
      </c>
      <c r="F295" s="30">
        <v>20</v>
      </c>
      <c r="G295" s="30">
        <v>20</v>
      </c>
      <c r="H295" s="2"/>
      <c r="I295" s="30">
        <v>0.09</v>
      </c>
      <c r="J295" s="30" t="s">
        <v>21</v>
      </c>
      <c r="K295" s="30">
        <v>20.8</v>
      </c>
      <c r="L295" s="11">
        <v>81.12</v>
      </c>
      <c r="M295" s="8">
        <v>75.12</v>
      </c>
      <c r="N295" s="8">
        <v>1.2</v>
      </c>
    </row>
    <row r="296" spans="1:14" x14ac:dyDescent="0.25">
      <c r="A296" s="30"/>
      <c r="B296" s="2"/>
      <c r="C296" s="2"/>
      <c r="D296" s="2"/>
      <c r="E296" s="30" t="s">
        <v>126</v>
      </c>
      <c r="F296" s="30">
        <v>10</v>
      </c>
      <c r="G296" s="30">
        <v>10</v>
      </c>
      <c r="H296" s="2"/>
      <c r="I296" s="30"/>
      <c r="J296" s="30"/>
      <c r="K296" s="30">
        <v>9.98</v>
      </c>
      <c r="L296" s="11">
        <v>37.9</v>
      </c>
      <c r="M296" s="8">
        <v>52.87</v>
      </c>
      <c r="N296" s="8">
        <v>0.54</v>
      </c>
    </row>
    <row r="297" spans="1:14" x14ac:dyDescent="0.25">
      <c r="A297" s="30"/>
      <c r="B297" s="31"/>
      <c r="C297" s="31"/>
      <c r="D297" s="31"/>
      <c r="E297" s="30"/>
      <c r="F297" s="30"/>
      <c r="G297" s="30"/>
      <c r="H297" s="2"/>
      <c r="I297" s="30"/>
      <c r="J297" s="30"/>
      <c r="K297" s="30"/>
      <c r="L297" s="11"/>
      <c r="M297" s="8"/>
      <c r="N297" s="15">
        <v>1.74</v>
      </c>
    </row>
    <row r="298" spans="1:14" x14ac:dyDescent="0.25">
      <c r="A298" s="20"/>
      <c r="B298" s="32" t="s">
        <v>72</v>
      </c>
      <c r="C298" s="32" t="s">
        <v>378</v>
      </c>
      <c r="D298" s="32" t="s">
        <v>379</v>
      </c>
      <c r="E298" s="20" t="s">
        <v>73</v>
      </c>
      <c r="F298" s="20">
        <v>40</v>
      </c>
      <c r="G298" s="20">
        <v>40</v>
      </c>
      <c r="H298" s="32">
        <v>40</v>
      </c>
      <c r="I298" s="12">
        <v>3.48</v>
      </c>
      <c r="J298" s="12">
        <v>0.6</v>
      </c>
      <c r="K298" s="12">
        <v>16</v>
      </c>
      <c r="L298" s="12">
        <v>83.6</v>
      </c>
      <c r="M298" s="63">
        <v>55.61</v>
      </c>
      <c r="N298" s="8">
        <v>1.3331999999999997</v>
      </c>
    </row>
    <row r="299" spans="1:14" x14ac:dyDescent="0.25">
      <c r="A299" s="20"/>
      <c r="B299" s="32"/>
      <c r="C299" s="32"/>
      <c r="D299" s="32"/>
      <c r="E299" s="12" t="s">
        <v>74</v>
      </c>
      <c r="F299" s="12">
        <v>80</v>
      </c>
      <c r="G299" s="12">
        <v>80</v>
      </c>
      <c r="H299" s="10">
        <v>80</v>
      </c>
      <c r="I299" s="12">
        <v>5.28</v>
      </c>
      <c r="J299" s="12">
        <v>0.96</v>
      </c>
      <c r="K299" s="12">
        <v>28.24</v>
      </c>
      <c r="L299" s="12">
        <v>144.80000000000001</v>
      </c>
      <c r="M299" s="63">
        <v>46.28</v>
      </c>
      <c r="N299" s="8">
        <v>2.5215999999999998</v>
      </c>
    </row>
    <row r="300" spans="1:14" x14ac:dyDescent="0.25">
      <c r="A300" s="20"/>
      <c r="B300" s="32"/>
      <c r="C300" s="32"/>
      <c r="D300" s="32"/>
      <c r="E300" s="12"/>
      <c r="F300" s="12"/>
      <c r="G300" s="12"/>
      <c r="H300" s="10"/>
      <c r="I300" s="14">
        <v>8.76</v>
      </c>
      <c r="J300" s="14">
        <v>1.56</v>
      </c>
      <c r="K300" s="14">
        <v>44.239999999999995</v>
      </c>
      <c r="L300" s="14">
        <v>228.4</v>
      </c>
      <c r="M300" s="8"/>
      <c r="N300" s="15">
        <v>3.8547999999999996</v>
      </c>
    </row>
    <row r="301" spans="1:14" x14ac:dyDescent="0.25">
      <c r="A301" s="12" t="s">
        <v>127</v>
      </c>
      <c r="B301" s="549" t="s">
        <v>128</v>
      </c>
      <c r="C301" s="306"/>
      <c r="D301" s="306"/>
      <c r="E301" s="12" t="s">
        <v>65</v>
      </c>
      <c r="F301" s="12">
        <v>24.4</v>
      </c>
      <c r="G301" s="12"/>
      <c r="H301" s="10"/>
      <c r="I301" s="12">
        <v>3.78</v>
      </c>
      <c r="J301" s="12">
        <v>0.4</v>
      </c>
      <c r="K301" s="12">
        <v>26.32</v>
      </c>
      <c r="L301" s="12">
        <v>122.6</v>
      </c>
      <c r="M301" s="63">
        <v>31.32</v>
      </c>
      <c r="N301" s="8">
        <v>0.55631999999999993</v>
      </c>
    </row>
    <row r="302" spans="1:14" x14ac:dyDescent="0.25">
      <c r="A302" s="12"/>
      <c r="B302" s="549"/>
      <c r="C302" s="306">
        <v>50</v>
      </c>
      <c r="D302" s="306">
        <v>50</v>
      </c>
      <c r="E302" s="12" t="s">
        <v>20</v>
      </c>
      <c r="F302" s="12">
        <v>1.7</v>
      </c>
      <c r="G302" s="12"/>
      <c r="H302" s="10"/>
      <c r="I302" s="12" t="s">
        <v>21</v>
      </c>
      <c r="J302" s="12" t="s">
        <v>21</v>
      </c>
      <c r="K302" s="12">
        <v>2.54</v>
      </c>
      <c r="L302" s="12">
        <v>9.6</v>
      </c>
      <c r="M302" s="63">
        <v>52.87</v>
      </c>
      <c r="N302" s="8">
        <v>9.1799999999999993E-2</v>
      </c>
    </row>
    <row r="303" spans="1:14" x14ac:dyDescent="0.25">
      <c r="A303" s="12"/>
      <c r="B303" s="10"/>
      <c r="C303" s="306"/>
      <c r="D303" s="306"/>
      <c r="E303" s="12" t="s">
        <v>23</v>
      </c>
      <c r="F303" s="12">
        <v>0.7</v>
      </c>
      <c r="G303" s="12"/>
      <c r="H303" s="10"/>
      <c r="I303" s="12">
        <v>0.01</v>
      </c>
      <c r="J303" s="12">
        <v>0.52</v>
      </c>
      <c r="K303" s="12">
        <v>1.7999999999999999E-2</v>
      </c>
      <c r="L303" s="12">
        <v>4.62</v>
      </c>
      <c r="M303" s="63">
        <v>504.7</v>
      </c>
      <c r="N303" s="8">
        <v>0.182</v>
      </c>
    </row>
    <row r="304" spans="1:14" x14ac:dyDescent="0.25">
      <c r="A304" s="12"/>
      <c r="B304" s="10"/>
      <c r="C304" s="306"/>
      <c r="D304" s="306"/>
      <c r="E304" s="12" t="s">
        <v>92</v>
      </c>
      <c r="F304" s="12">
        <v>0.2</v>
      </c>
      <c r="G304" s="12"/>
      <c r="H304" s="10"/>
      <c r="I304" s="12">
        <v>0.16</v>
      </c>
      <c r="J304" s="12">
        <v>0.14000000000000001</v>
      </c>
      <c r="K304" s="12" t="s">
        <v>21</v>
      </c>
      <c r="L304" s="12">
        <v>2</v>
      </c>
      <c r="M304" s="63">
        <v>220.75</v>
      </c>
      <c r="N304" s="8">
        <v>2.4444000000000004E-2</v>
      </c>
    </row>
    <row r="305" spans="1:14" x14ac:dyDescent="0.25">
      <c r="A305" s="12"/>
      <c r="B305" s="10"/>
      <c r="C305" s="306"/>
      <c r="D305" s="306"/>
      <c r="E305" s="12" t="s">
        <v>22</v>
      </c>
      <c r="F305" s="12">
        <v>0.4</v>
      </c>
      <c r="G305" s="12"/>
      <c r="H305" s="10"/>
      <c r="I305" s="12" t="s">
        <v>21</v>
      </c>
      <c r="J305" s="12" t="s">
        <v>21</v>
      </c>
      <c r="K305" s="12" t="s">
        <v>21</v>
      </c>
      <c r="L305" s="12" t="s">
        <v>21</v>
      </c>
      <c r="M305" s="63"/>
      <c r="N305" s="8">
        <v>0.01</v>
      </c>
    </row>
    <row r="306" spans="1:14" x14ac:dyDescent="0.25">
      <c r="A306" s="12"/>
      <c r="B306" s="10"/>
      <c r="C306" s="306"/>
      <c r="D306" s="306"/>
      <c r="E306" s="12" t="s">
        <v>129</v>
      </c>
      <c r="F306" s="12">
        <v>0.7</v>
      </c>
      <c r="G306" s="12"/>
      <c r="H306" s="10"/>
      <c r="I306" s="12" t="s">
        <v>21</v>
      </c>
      <c r="J306" s="12" t="s">
        <v>21</v>
      </c>
      <c r="K306" s="12" t="s">
        <v>21</v>
      </c>
      <c r="L306" s="12" t="s">
        <v>21</v>
      </c>
      <c r="M306" s="63"/>
      <c r="N306" s="8">
        <v>0.34300000000000003</v>
      </c>
    </row>
    <row r="307" spans="1:14" x14ac:dyDescent="0.25">
      <c r="A307" s="12"/>
      <c r="B307" s="10"/>
      <c r="C307" s="306"/>
      <c r="D307" s="306"/>
      <c r="E307" s="12" t="s">
        <v>130</v>
      </c>
      <c r="F307" s="12">
        <v>1.7</v>
      </c>
      <c r="G307" s="12"/>
      <c r="H307" s="10"/>
      <c r="I307" s="12">
        <v>0.17</v>
      </c>
      <c r="J307" s="12">
        <v>0.01</v>
      </c>
      <c r="K307" s="12">
        <v>1.17</v>
      </c>
      <c r="L307" s="12">
        <v>5.67</v>
      </c>
      <c r="M307" s="63">
        <v>31.32</v>
      </c>
      <c r="N307" s="8">
        <v>3.8759999999999996E-2</v>
      </c>
    </row>
    <row r="308" spans="1:14" x14ac:dyDescent="0.25">
      <c r="A308" s="12"/>
      <c r="B308" s="10"/>
      <c r="C308" s="306"/>
      <c r="D308" s="306"/>
      <c r="E308" s="12" t="s">
        <v>131</v>
      </c>
      <c r="F308" s="12">
        <v>0.25</v>
      </c>
      <c r="G308" s="12"/>
      <c r="H308" s="10"/>
      <c r="I308" s="12"/>
      <c r="J308" s="12">
        <v>0.25</v>
      </c>
      <c r="K308" s="12"/>
      <c r="L308" s="12">
        <v>2.25</v>
      </c>
      <c r="M308" s="63">
        <v>118.3</v>
      </c>
      <c r="N308" s="8">
        <v>1.8499999999999999E-2</v>
      </c>
    </row>
    <row r="309" spans="1:14" x14ac:dyDescent="0.25">
      <c r="A309" s="12"/>
      <c r="B309" s="10"/>
      <c r="C309" s="306"/>
      <c r="D309" s="306"/>
      <c r="E309" s="12" t="s">
        <v>132</v>
      </c>
      <c r="F309" s="12">
        <v>1</v>
      </c>
      <c r="G309" s="12"/>
      <c r="H309" s="10"/>
      <c r="I309" s="12">
        <v>0.11</v>
      </c>
      <c r="J309" s="12">
        <v>0.01</v>
      </c>
      <c r="K309" s="12" t="s">
        <v>21</v>
      </c>
      <c r="L309" s="12">
        <v>2.04</v>
      </c>
      <c r="M309" s="63">
        <v>220.75</v>
      </c>
      <c r="N309" s="8">
        <v>0.12222</v>
      </c>
    </row>
    <row r="310" spans="1:14" x14ac:dyDescent="0.25">
      <c r="A310" s="12"/>
      <c r="B310" s="10"/>
      <c r="C310" s="306"/>
      <c r="D310" s="306"/>
      <c r="E310" s="12" t="s">
        <v>133</v>
      </c>
      <c r="F310" s="12">
        <v>16.8</v>
      </c>
      <c r="G310" s="12"/>
      <c r="H310" s="10"/>
      <c r="I310" s="12"/>
      <c r="J310" s="12"/>
      <c r="K310" s="12"/>
      <c r="L310" s="12"/>
      <c r="M310" s="63"/>
      <c r="N310" s="8"/>
    </row>
    <row r="311" spans="1:14" x14ac:dyDescent="0.25">
      <c r="A311" s="12"/>
      <c r="B311" s="10"/>
      <c r="C311" s="306"/>
      <c r="D311" s="306"/>
      <c r="E311" s="12" t="s">
        <v>46</v>
      </c>
      <c r="F311" s="12">
        <v>19.7</v>
      </c>
      <c r="G311" s="12">
        <v>17.34</v>
      </c>
      <c r="H311" s="10"/>
      <c r="I311" s="12">
        <v>0.08</v>
      </c>
      <c r="J311" s="12">
        <v>6.9000000000000006E-2</v>
      </c>
      <c r="K311" s="12">
        <v>1.79</v>
      </c>
      <c r="L311" s="12">
        <v>7.8</v>
      </c>
      <c r="M311" s="63">
        <v>83.14</v>
      </c>
      <c r="N311" s="8">
        <v>1.9502999999999999</v>
      </c>
    </row>
    <row r="312" spans="1:14" x14ac:dyDescent="0.25">
      <c r="A312" s="12"/>
      <c r="B312" s="10"/>
      <c r="C312" s="306"/>
      <c r="D312" s="306"/>
      <c r="E312" s="12" t="s">
        <v>20</v>
      </c>
      <c r="F312" s="12">
        <v>3.3</v>
      </c>
      <c r="G312" s="12">
        <v>3.3</v>
      </c>
      <c r="H312" s="10"/>
      <c r="I312" s="12" t="s">
        <v>21</v>
      </c>
      <c r="J312" s="12"/>
      <c r="K312" s="12">
        <v>3.29</v>
      </c>
      <c r="L312" s="12">
        <v>12.51</v>
      </c>
      <c r="M312" s="63">
        <v>52.87</v>
      </c>
      <c r="N312" s="8">
        <v>0.1782</v>
      </c>
    </row>
    <row r="313" spans="1:14" x14ac:dyDescent="0.25">
      <c r="A313" s="12"/>
      <c r="B313" s="10"/>
      <c r="C313" s="306"/>
      <c r="D313" s="306"/>
      <c r="E313" s="12"/>
      <c r="F313" s="12"/>
      <c r="G313" s="12"/>
      <c r="H313" s="10">
        <v>50</v>
      </c>
      <c r="I313" s="14">
        <v>4.3100000000000005</v>
      </c>
      <c r="J313" s="14">
        <v>1.399</v>
      </c>
      <c r="K313" s="14">
        <v>35.128</v>
      </c>
      <c r="L313" s="14">
        <v>169.08999999999997</v>
      </c>
      <c r="M313" s="8"/>
      <c r="N313" s="15">
        <v>3.5155439999999998</v>
      </c>
    </row>
    <row r="314" spans="1:14" x14ac:dyDescent="0.25">
      <c r="A314" s="12"/>
      <c r="B314" s="134" t="s">
        <v>326</v>
      </c>
      <c r="C314" s="306">
        <v>100</v>
      </c>
      <c r="D314" s="306">
        <v>100</v>
      </c>
      <c r="E314" s="135" t="s">
        <v>326</v>
      </c>
      <c r="F314" s="12">
        <v>100</v>
      </c>
      <c r="G314" s="12">
        <v>100</v>
      </c>
      <c r="H314" s="10"/>
      <c r="I314" s="12">
        <v>2.9</v>
      </c>
      <c r="J314" s="12">
        <v>2.5</v>
      </c>
      <c r="K314" s="12">
        <v>4.2</v>
      </c>
      <c r="L314" s="14">
        <v>144</v>
      </c>
      <c r="M314" s="63">
        <v>78.930000000000007</v>
      </c>
      <c r="N314" s="8">
        <v>12</v>
      </c>
    </row>
    <row r="315" spans="1:14" x14ac:dyDescent="0.25">
      <c r="A315" s="14"/>
      <c r="B315" s="6" t="s">
        <v>134</v>
      </c>
      <c r="C315" s="234"/>
      <c r="D315" s="234"/>
      <c r="E315" s="14"/>
      <c r="F315" s="14"/>
      <c r="G315" s="14"/>
      <c r="H315" s="6"/>
      <c r="I315" s="14">
        <v>47.922999999999995</v>
      </c>
      <c r="J315" s="14">
        <v>50.278999999999996</v>
      </c>
      <c r="K315" s="14">
        <v>183.38799999999998</v>
      </c>
      <c r="L315" s="14">
        <v>1288.8899999999999</v>
      </c>
      <c r="M315" s="8"/>
      <c r="N315" s="15">
        <v>71.045394000000002</v>
      </c>
    </row>
    <row r="316" spans="1:14" x14ac:dyDescent="0.25">
      <c r="A316" s="12"/>
      <c r="B316" s="6" t="s">
        <v>85</v>
      </c>
      <c r="C316" s="234"/>
      <c r="D316" s="234"/>
      <c r="E316" s="12"/>
      <c r="F316" s="12"/>
      <c r="G316" s="12"/>
      <c r="H316" s="10"/>
      <c r="I316" s="14">
        <v>78.98299999999999</v>
      </c>
      <c r="J316" s="14">
        <v>82.929000000000002</v>
      </c>
      <c r="K316" s="14">
        <v>327.43799999999999</v>
      </c>
      <c r="L316" s="14">
        <v>2313.5699999999997</v>
      </c>
      <c r="M316" s="8">
        <v>0</v>
      </c>
      <c r="N316" s="138">
        <v>135.352844</v>
      </c>
    </row>
    <row r="317" spans="1:14" ht="20.399999999999999" x14ac:dyDescent="0.25">
      <c r="A317" s="229" t="s">
        <v>1</v>
      </c>
      <c r="B317" s="219" t="s">
        <v>2</v>
      </c>
      <c r="C317" s="291"/>
      <c r="D317" s="291"/>
      <c r="E317" s="229" t="s">
        <v>3</v>
      </c>
      <c r="F317" s="229" t="s">
        <v>4</v>
      </c>
      <c r="G317" s="229" t="s">
        <v>5</v>
      </c>
      <c r="H317" s="229" t="s">
        <v>6</v>
      </c>
      <c r="I317" s="229" t="s">
        <v>7</v>
      </c>
      <c r="J317" s="229" t="s">
        <v>8</v>
      </c>
      <c r="K317" s="229" t="s">
        <v>9</v>
      </c>
      <c r="L317" s="229" t="s">
        <v>10</v>
      </c>
      <c r="M317" s="72" t="s">
        <v>11</v>
      </c>
      <c r="N317" s="128"/>
    </row>
    <row r="318" spans="1:14" ht="12.75" customHeight="1" x14ac:dyDescent="0.25">
      <c r="A318" s="221" t="s">
        <v>337</v>
      </c>
      <c r="B318" s="174"/>
      <c r="C318" s="174"/>
      <c r="D318" s="174"/>
      <c r="E318" s="217"/>
      <c r="F318" s="217"/>
      <c r="G318" s="217"/>
      <c r="H318" s="218"/>
      <c r="I318" s="106"/>
      <c r="J318" s="106"/>
      <c r="K318" s="106"/>
      <c r="L318" s="106"/>
      <c r="M318" s="72"/>
      <c r="N318" s="128"/>
    </row>
    <row r="319" spans="1:14" x14ac:dyDescent="0.25">
      <c r="A319" s="574" t="s">
        <v>14</v>
      </c>
      <c r="B319" s="575"/>
      <c r="C319" s="324"/>
      <c r="D319" s="324"/>
      <c r="E319" s="217"/>
      <c r="F319" s="217"/>
      <c r="G319" s="217"/>
      <c r="H319" s="218"/>
      <c r="I319" s="217"/>
      <c r="J319" s="217"/>
      <c r="K319" s="217"/>
      <c r="L319" s="217"/>
      <c r="M319" s="72"/>
      <c r="N319" s="128"/>
    </row>
    <row r="320" spans="1:14" ht="12" customHeight="1" x14ac:dyDescent="0.25">
      <c r="A320" s="217" t="s">
        <v>15</v>
      </c>
      <c r="B320" s="541" t="s">
        <v>168</v>
      </c>
      <c r="C320" s="300"/>
      <c r="D320" s="300"/>
      <c r="E320" s="217" t="s">
        <v>169</v>
      </c>
      <c r="F320" s="217">
        <v>33.299999999999997</v>
      </c>
      <c r="G320" s="217">
        <v>33.299999999999997</v>
      </c>
      <c r="H320" s="218"/>
      <c r="I320" s="217">
        <v>3.4</v>
      </c>
      <c r="J320" s="217">
        <v>0.33</v>
      </c>
      <c r="K320" s="217">
        <v>22.5</v>
      </c>
      <c r="L320" s="217">
        <v>109.2</v>
      </c>
      <c r="M320" s="72">
        <v>40.1</v>
      </c>
      <c r="N320" s="128">
        <f t="shared" ref="N320:N335" si="23">F320*M320/1000</f>
        <v>1.3353299999999999</v>
      </c>
    </row>
    <row r="321" spans="1:14" x14ac:dyDescent="0.25">
      <c r="A321" s="217"/>
      <c r="B321" s="608"/>
      <c r="C321" s="365" t="s">
        <v>419</v>
      </c>
      <c r="D321" s="365" t="s">
        <v>400</v>
      </c>
      <c r="E321" s="217" t="s">
        <v>20</v>
      </c>
      <c r="F321" s="217">
        <v>7.5</v>
      </c>
      <c r="G321" s="217">
        <v>7.5</v>
      </c>
      <c r="H321" s="218"/>
      <c r="I321" s="217" t="s">
        <v>21</v>
      </c>
      <c r="J321" s="217" t="s">
        <v>21</v>
      </c>
      <c r="K321" s="217">
        <v>7.4</v>
      </c>
      <c r="L321" s="217">
        <v>28.4</v>
      </c>
      <c r="M321" s="72">
        <v>52.87</v>
      </c>
      <c r="N321" s="128">
        <f t="shared" si="23"/>
        <v>0.39652499999999996</v>
      </c>
    </row>
    <row r="322" spans="1:14" x14ac:dyDescent="0.25">
      <c r="A322" s="217"/>
      <c r="B322" s="222"/>
      <c r="C322" s="301"/>
      <c r="D322" s="301"/>
      <c r="E322" s="217" t="s">
        <v>22</v>
      </c>
      <c r="F322" s="217">
        <v>0.06</v>
      </c>
      <c r="G322" s="217">
        <v>0.06</v>
      </c>
      <c r="H322" s="218"/>
      <c r="I322" s="217"/>
      <c r="J322" s="217"/>
      <c r="K322" s="217"/>
      <c r="L322" s="217"/>
      <c r="M322" s="72"/>
      <c r="N322" s="128">
        <f t="shared" si="23"/>
        <v>0</v>
      </c>
    </row>
    <row r="323" spans="1:14" x14ac:dyDescent="0.25">
      <c r="A323" s="217"/>
      <c r="B323" s="220"/>
      <c r="C323" s="290"/>
      <c r="D323" s="290"/>
      <c r="E323" s="217" t="s">
        <v>19</v>
      </c>
      <c r="F323" s="217">
        <v>73.8</v>
      </c>
      <c r="G323" s="217">
        <v>73.8</v>
      </c>
      <c r="H323" s="218"/>
      <c r="I323" s="217">
        <v>2.08</v>
      </c>
      <c r="J323" s="217">
        <v>2.36</v>
      </c>
      <c r="K323" s="217">
        <v>3.49</v>
      </c>
      <c r="L323" s="217">
        <v>42.8</v>
      </c>
      <c r="M323" s="72">
        <v>51.71</v>
      </c>
      <c r="N323" s="128">
        <f t="shared" si="23"/>
        <v>3.816198</v>
      </c>
    </row>
    <row r="324" spans="1:14" x14ac:dyDescent="0.25">
      <c r="A324" s="217"/>
      <c r="B324" s="220"/>
      <c r="C324" s="290"/>
      <c r="D324" s="290"/>
      <c r="E324" s="217" t="s">
        <v>23</v>
      </c>
      <c r="F324" s="217">
        <v>5</v>
      </c>
      <c r="G324" s="217">
        <v>5</v>
      </c>
      <c r="H324" s="218"/>
      <c r="I324" s="217">
        <v>0.04</v>
      </c>
      <c r="J324" s="217">
        <v>3.6</v>
      </c>
      <c r="K324" s="217">
        <v>0.28000000000000003</v>
      </c>
      <c r="L324" s="217">
        <v>33.049999999999997</v>
      </c>
      <c r="M324" s="72">
        <v>504.7</v>
      </c>
      <c r="N324" s="128">
        <f t="shared" si="23"/>
        <v>2.5234999999999999</v>
      </c>
    </row>
    <row r="325" spans="1:14" x14ac:dyDescent="0.25">
      <c r="A325" s="217"/>
      <c r="B325" s="220"/>
      <c r="C325" s="290"/>
      <c r="D325" s="290"/>
      <c r="E325" s="217"/>
      <c r="F325" s="217"/>
      <c r="G325" s="217"/>
      <c r="H325" s="218" t="s">
        <v>24</v>
      </c>
      <c r="I325" s="77">
        <v>5.5200000000000005</v>
      </c>
      <c r="J325" s="77">
        <v>6.29</v>
      </c>
      <c r="K325" s="77">
        <v>33.67</v>
      </c>
      <c r="L325" s="77">
        <v>213.45</v>
      </c>
      <c r="M325" s="72"/>
      <c r="N325" s="129">
        <f>SUM(N320:N324)</f>
        <v>8.0715529999999998</v>
      </c>
    </row>
    <row r="326" spans="1:14" x14ac:dyDescent="0.25">
      <c r="A326" s="217" t="s">
        <v>25</v>
      </c>
      <c r="B326" s="529" t="s">
        <v>26</v>
      </c>
      <c r="C326" s="288"/>
      <c r="D326" s="288"/>
      <c r="E326" s="217" t="s">
        <v>27</v>
      </c>
      <c r="F326" s="217">
        <v>4</v>
      </c>
      <c r="G326" s="217"/>
      <c r="H326" s="218"/>
      <c r="I326" s="217">
        <v>0.19</v>
      </c>
      <c r="J326" s="217">
        <v>0.14000000000000001</v>
      </c>
      <c r="K326" s="217">
        <v>0.3</v>
      </c>
      <c r="L326" s="217"/>
      <c r="M326" s="72">
        <v>210.72</v>
      </c>
      <c r="N326" s="128">
        <f t="shared" si="23"/>
        <v>0.84287999999999996</v>
      </c>
    </row>
    <row r="327" spans="1:14" x14ac:dyDescent="0.25">
      <c r="A327" s="217" t="s">
        <v>28</v>
      </c>
      <c r="B327" s="530"/>
      <c r="C327" s="289">
        <v>200</v>
      </c>
      <c r="D327" s="289">
        <v>200</v>
      </c>
      <c r="E327" s="217" t="s">
        <v>145</v>
      </c>
      <c r="F327" s="217">
        <v>100</v>
      </c>
      <c r="G327" s="217"/>
      <c r="H327" s="218"/>
      <c r="I327" s="217">
        <v>2.82</v>
      </c>
      <c r="J327" s="217">
        <v>3.2</v>
      </c>
      <c r="K327" s="217">
        <v>4.7300000000000004</v>
      </c>
      <c r="L327" s="217">
        <v>58</v>
      </c>
      <c r="M327" s="72">
        <v>51.71</v>
      </c>
      <c r="N327" s="128">
        <f t="shared" si="23"/>
        <v>5.1710000000000003</v>
      </c>
    </row>
    <row r="328" spans="1:14" x14ac:dyDescent="0.25">
      <c r="A328" s="217"/>
      <c r="B328" s="220"/>
      <c r="C328" s="290"/>
      <c r="D328" s="290"/>
      <c r="E328" s="217" t="s">
        <v>20</v>
      </c>
      <c r="F328" s="217">
        <v>20</v>
      </c>
      <c r="G328" s="217"/>
      <c r="H328" s="218"/>
      <c r="I328" s="217" t="s">
        <v>21</v>
      </c>
      <c r="J328" s="217" t="s">
        <v>21</v>
      </c>
      <c r="K328" s="217">
        <v>19.96</v>
      </c>
      <c r="L328" s="217">
        <v>75.8</v>
      </c>
      <c r="M328" s="72">
        <v>52.87</v>
      </c>
      <c r="N328" s="128">
        <f t="shared" si="23"/>
        <v>1.0573999999999999</v>
      </c>
    </row>
    <row r="329" spans="1:14" x14ac:dyDescent="0.25">
      <c r="A329" s="217"/>
      <c r="B329" s="220"/>
      <c r="C329" s="290"/>
      <c r="D329" s="290"/>
      <c r="E329" s="217"/>
      <c r="F329" s="217"/>
      <c r="G329" s="217"/>
      <c r="H329" s="218">
        <v>200</v>
      </c>
      <c r="I329" s="77">
        <v>3.01</v>
      </c>
      <c r="J329" s="77">
        <v>3.3400000000000003</v>
      </c>
      <c r="K329" s="77">
        <v>24.990000000000002</v>
      </c>
      <c r="L329" s="77">
        <v>133.80000000000001</v>
      </c>
      <c r="M329" s="72"/>
      <c r="N329" s="129">
        <f>SUM(N326:N328)</f>
        <v>7.0712799999999998</v>
      </c>
    </row>
    <row r="330" spans="1:14" ht="12" customHeight="1" x14ac:dyDescent="0.25">
      <c r="A330" s="217" t="s">
        <v>29</v>
      </c>
      <c r="B330" s="531" t="s">
        <v>30</v>
      </c>
      <c r="C330" s="290">
        <v>70</v>
      </c>
      <c r="D330" s="290">
        <v>90</v>
      </c>
      <c r="E330" s="217" t="s">
        <v>31</v>
      </c>
      <c r="F330" s="217">
        <v>80</v>
      </c>
      <c r="G330" s="217">
        <v>80</v>
      </c>
      <c r="H330" s="218"/>
      <c r="I330" s="217">
        <v>6.96</v>
      </c>
      <c r="J330" s="217">
        <v>1.2</v>
      </c>
      <c r="K330" s="217">
        <v>32.96</v>
      </c>
      <c r="L330" s="217">
        <v>181</v>
      </c>
      <c r="M330" s="72">
        <v>55.61</v>
      </c>
      <c r="N330" s="128">
        <f t="shared" si="23"/>
        <v>4.4488000000000003</v>
      </c>
    </row>
    <row r="331" spans="1:14" x14ac:dyDescent="0.25">
      <c r="A331" s="217"/>
      <c r="B331" s="531"/>
      <c r="C331" s="290">
        <v>10</v>
      </c>
      <c r="D331" s="290">
        <v>10</v>
      </c>
      <c r="E331" s="217" t="s">
        <v>32</v>
      </c>
      <c r="F331" s="217">
        <v>10</v>
      </c>
      <c r="G331" s="217"/>
      <c r="H331" s="218"/>
      <c r="I331" s="217">
        <v>2.68</v>
      </c>
      <c r="J331" s="217">
        <v>2.57</v>
      </c>
      <c r="K331" s="217" t="s">
        <v>21</v>
      </c>
      <c r="L331" s="217">
        <v>33.79</v>
      </c>
      <c r="M331" s="72">
        <v>523.4</v>
      </c>
      <c r="N331" s="128">
        <f t="shared" si="23"/>
        <v>5.234</v>
      </c>
    </row>
    <row r="332" spans="1:14" x14ac:dyDescent="0.25">
      <c r="A332" s="217"/>
      <c r="B332" s="220"/>
      <c r="C332" s="290">
        <v>10</v>
      </c>
      <c r="D332" s="290">
        <v>10</v>
      </c>
      <c r="E332" s="217" t="s">
        <v>33</v>
      </c>
      <c r="F332" s="217">
        <v>10</v>
      </c>
      <c r="G332" s="217"/>
      <c r="H332" s="218"/>
      <c r="I332" s="217">
        <v>0.08</v>
      </c>
      <c r="J332" s="217">
        <v>7.25</v>
      </c>
      <c r="K332" s="217">
        <v>0.26</v>
      </c>
      <c r="L332" s="217">
        <v>66.099999999999994</v>
      </c>
      <c r="M332" s="72">
        <v>504.7</v>
      </c>
      <c r="N332" s="128">
        <f t="shared" si="23"/>
        <v>5.0469999999999997</v>
      </c>
    </row>
    <row r="333" spans="1:14" ht="20.399999999999999" x14ac:dyDescent="0.25">
      <c r="A333" s="217"/>
      <c r="B333" s="220"/>
      <c r="C333" s="290"/>
      <c r="D333" s="290"/>
      <c r="E333" s="217"/>
      <c r="F333" s="217"/>
      <c r="G333" s="217"/>
      <c r="H333" s="218" t="s">
        <v>35</v>
      </c>
      <c r="I333" s="77">
        <v>9.7200000000000006</v>
      </c>
      <c r="J333" s="77">
        <v>11.02</v>
      </c>
      <c r="K333" s="77">
        <v>33.22</v>
      </c>
      <c r="L333" s="77">
        <v>280.89</v>
      </c>
      <c r="M333" s="72"/>
      <c r="N333" s="129">
        <f>SUM(N330:N332)</f>
        <v>14.729800000000001</v>
      </c>
    </row>
    <row r="334" spans="1:14" x14ac:dyDescent="0.25">
      <c r="A334" s="217"/>
      <c r="B334" s="220" t="s">
        <v>146</v>
      </c>
      <c r="C334" s="290">
        <v>120</v>
      </c>
      <c r="D334" s="290">
        <v>120</v>
      </c>
      <c r="E334" s="217" t="s">
        <v>170</v>
      </c>
      <c r="F334" s="217">
        <v>120</v>
      </c>
      <c r="G334" s="217">
        <v>120</v>
      </c>
      <c r="H334" s="218">
        <v>120</v>
      </c>
      <c r="I334" s="217">
        <v>1.8</v>
      </c>
      <c r="J334" s="217">
        <v>0.84</v>
      </c>
      <c r="K334" s="217">
        <v>18.309999999999999</v>
      </c>
      <c r="L334" s="217">
        <v>74.760000000000005</v>
      </c>
      <c r="M334" s="72">
        <v>68.900000000000006</v>
      </c>
      <c r="N334" s="129">
        <f t="shared" si="23"/>
        <v>8.2680000000000007</v>
      </c>
    </row>
    <row r="335" spans="1:14" x14ac:dyDescent="0.25">
      <c r="A335" s="217" t="s">
        <v>38</v>
      </c>
      <c r="B335" s="220" t="s">
        <v>39</v>
      </c>
      <c r="C335" s="290">
        <v>100</v>
      </c>
      <c r="D335" s="290">
        <v>100</v>
      </c>
      <c r="E335" s="217" t="s">
        <v>39</v>
      </c>
      <c r="F335" s="217">
        <v>100</v>
      </c>
      <c r="G335" s="217">
        <v>100</v>
      </c>
      <c r="H335" s="218">
        <v>100</v>
      </c>
      <c r="I335" s="217"/>
      <c r="J335" s="217"/>
      <c r="K335" s="217">
        <v>19</v>
      </c>
      <c r="L335" s="217">
        <v>75</v>
      </c>
      <c r="M335" s="72">
        <v>65.86</v>
      </c>
      <c r="N335" s="129">
        <f t="shared" si="23"/>
        <v>6.5860000000000003</v>
      </c>
    </row>
    <row r="336" spans="1:14" ht="14.25" customHeight="1" x14ac:dyDescent="0.25">
      <c r="A336" s="230"/>
      <c r="B336" s="230"/>
      <c r="C336" s="357"/>
      <c r="D336" s="357"/>
      <c r="E336" s="217"/>
      <c r="F336" s="217"/>
      <c r="G336" s="217">
        <v>2</v>
      </c>
      <c r="H336" s="218"/>
      <c r="I336" s="106">
        <f>SUM(I334:I335)</f>
        <v>1.8</v>
      </c>
      <c r="J336" s="106">
        <f>SUM(J334:J335)</f>
        <v>0.84</v>
      </c>
      <c r="K336" s="106">
        <f>SUM(K334:K335)</f>
        <v>37.31</v>
      </c>
      <c r="L336" s="106">
        <f>SUM(L334:L335)</f>
        <v>149.76</v>
      </c>
      <c r="M336" s="106"/>
      <c r="N336" s="128"/>
    </row>
    <row r="337" spans="1:14" ht="12" customHeight="1" x14ac:dyDescent="0.25">
      <c r="A337" s="532" t="s">
        <v>40</v>
      </c>
      <c r="B337" s="533"/>
      <c r="C337" s="292"/>
      <c r="D337" s="292"/>
      <c r="E337" s="217"/>
      <c r="F337" s="217"/>
      <c r="G337" s="217"/>
      <c r="H337" s="218"/>
      <c r="I337" s="106">
        <f>I325+I329+I333+I336</f>
        <v>20.05</v>
      </c>
      <c r="J337" s="106">
        <f>J325+J329+J333+J336</f>
        <v>21.49</v>
      </c>
      <c r="K337" s="106">
        <f>K325+K329+K333+K336</f>
        <v>129.19</v>
      </c>
      <c r="L337" s="106">
        <f>L325+L329+L333+L336</f>
        <v>777.9</v>
      </c>
      <c r="M337" s="106"/>
      <c r="N337" s="129">
        <f>N335+N334+N333+N329+N325</f>
        <v>44.726633000000007</v>
      </c>
    </row>
    <row r="338" spans="1:14" x14ac:dyDescent="0.25">
      <c r="A338" s="142" t="s">
        <v>41</v>
      </c>
      <c r="B338" s="224"/>
      <c r="C338" s="337"/>
      <c r="D338" s="337"/>
      <c r="E338" s="143"/>
      <c r="F338" s="143"/>
      <c r="G338" s="143"/>
      <c r="H338" s="144"/>
      <c r="I338" s="143" t="s">
        <v>86</v>
      </c>
      <c r="J338" s="143"/>
      <c r="K338" s="143"/>
      <c r="L338" s="143"/>
      <c r="M338" s="145"/>
      <c r="N338" s="128"/>
    </row>
    <row r="339" spans="1:14" ht="12" customHeight="1" x14ac:dyDescent="0.25">
      <c r="A339" s="217"/>
      <c r="B339" s="531" t="s">
        <v>148</v>
      </c>
      <c r="C339" s="290"/>
      <c r="D339" s="290"/>
      <c r="E339" s="217" t="s">
        <v>149</v>
      </c>
      <c r="F339" s="217">
        <v>86.67</v>
      </c>
      <c r="G339" s="217" t="s">
        <v>150</v>
      </c>
      <c r="H339" s="218"/>
      <c r="I339" s="217">
        <v>1.3</v>
      </c>
      <c r="J339" s="217">
        <v>0.69</v>
      </c>
      <c r="K339" s="217">
        <v>7</v>
      </c>
      <c r="L339" s="217">
        <v>29.12</v>
      </c>
      <c r="M339" s="72">
        <v>38.06</v>
      </c>
      <c r="N339" s="128">
        <f t="shared" ref="N339:N342" si="24">F339*M339/1000</f>
        <v>3.2986602</v>
      </c>
    </row>
    <row r="340" spans="1:14" x14ac:dyDescent="0.25">
      <c r="A340" s="217" t="s">
        <v>151</v>
      </c>
      <c r="B340" s="531"/>
      <c r="C340" s="290">
        <v>80</v>
      </c>
      <c r="D340" s="290">
        <v>120</v>
      </c>
      <c r="E340" s="217" t="s">
        <v>52</v>
      </c>
      <c r="F340" s="217">
        <v>5</v>
      </c>
      <c r="G340" s="217">
        <v>5</v>
      </c>
      <c r="H340" s="218"/>
      <c r="I340" s="217"/>
      <c r="J340" s="217">
        <v>6.99</v>
      </c>
      <c r="K340" s="217"/>
      <c r="L340" s="217">
        <v>62.93</v>
      </c>
      <c r="M340" s="72">
        <v>118.3</v>
      </c>
      <c r="N340" s="128">
        <f t="shared" si="24"/>
        <v>0.59150000000000003</v>
      </c>
    </row>
    <row r="341" spans="1:14" ht="13.5" customHeight="1" x14ac:dyDescent="0.25">
      <c r="A341" s="217"/>
      <c r="B341" s="220"/>
      <c r="C341" s="290"/>
      <c r="D341" s="290"/>
      <c r="E341" s="217" t="s">
        <v>46</v>
      </c>
      <c r="F341" s="217">
        <v>30</v>
      </c>
      <c r="G341" s="217">
        <v>26.4</v>
      </c>
      <c r="H341" s="218"/>
      <c r="I341" s="217">
        <v>0.12</v>
      </c>
      <c r="J341" s="217">
        <v>0.105</v>
      </c>
      <c r="K341" s="217">
        <v>2.58</v>
      </c>
      <c r="L341" s="217">
        <v>11.88</v>
      </c>
      <c r="M341" s="72">
        <v>83.14</v>
      </c>
      <c r="N341" s="128">
        <f t="shared" si="24"/>
        <v>2.4941999999999998</v>
      </c>
    </row>
    <row r="342" spans="1:14" x14ac:dyDescent="0.25">
      <c r="A342" s="217"/>
      <c r="B342" s="220"/>
      <c r="C342" s="290"/>
      <c r="D342" s="290"/>
      <c r="E342" s="217" t="s">
        <v>20</v>
      </c>
      <c r="F342" s="217">
        <v>3</v>
      </c>
      <c r="G342" s="217">
        <v>3</v>
      </c>
      <c r="H342" s="218"/>
      <c r="I342" s="217"/>
      <c r="J342" s="217"/>
      <c r="K342" s="217">
        <v>2.99</v>
      </c>
      <c r="L342" s="217">
        <v>11.38</v>
      </c>
      <c r="M342" s="72">
        <v>52.87</v>
      </c>
      <c r="N342" s="128">
        <f t="shared" si="24"/>
        <v>0.15860999999999997</v>
      </c>
    </row>
    <row r="343" spans="1:14" x14ac:dyDescent="0.25">
      <c r="A343" s="217"/>
      <c r="B343" s="220"/>
      <c r="C343" s="290"/>
      <c r="D343" s="290"/>
      <c r="E343" s="217"/>
      <c r="F343" s="217"/>
      <c r="G343" s="217"/>
      <c r="H343" s="218">
        <v>100</v>
      </c>
      <c r="I343" s="77">
        <v>1.42</v>
      </c>
      <c r="J343" s="77">
        <v>7.7850000000000001</v>
      </c>
      <c r="K343" s="77">
        <v>12.57</v>
      </c>
      <c r="L343" s="77">
        <v>115.30999999999999</v>
      </c>
      <c r="M343" s="72"/>
      <c r="N343" s="129">
        <f>SUM(N339:N342)</f>
        <v>6.5429702000000001</v>
      </c>
    </row>
    <row r="344" spans="1:14" ht="12" customHeight="1" x14ac:dyDescent="0.25">
      <c r="A344" s="143" t="s">
        <v>171</v>
      </c>
      <c r="B344" s="588" t="s">
        <v>172</v>
      </c>
      <c r="C344" s="375" t="s">
        <v>422</v>
      </c>
      <c r="D344" s="375" t="s">
        <v>422</v>
      </c>
      <c r="E344" s="143" t="s">
        <v>50</v>
      </c>
      <c r="F344" s="143">
        <v>62.5</v>
      </c>
      <c r="G344" s="143">
        <v>50</v>
      </c>
      <c r="H344" s="144"/>
      <c r="I344" s="143">
        <v>0.15</v>
      </c>
      <c r="J344" s="143">
        <v>0.05</v>
      </c>
      <c r="K344" s="143">
        <v>2.85</v>
      </c>
      <c r="L344" s="143">
        <v>13.5</v>
      </c>
      <c r="M344" s="145">
        <v>18.46</v>
      </c>
      <c r="N344" s="128">
        <f t="shared" ref="N344:N393" si="25">F344*M344/1000</f>
        <v>1.1537500000000001</v>
      </c>
    </row>
    <row r="345" spans="1:14" x14ac:dyDescent="0.25">
      <c r="A345" s="143"/>
      <c r="B345" s="588"/>
      <c r="C345" s="337"/>
      <c r="D345" s="337"/>
      <c r="E345" s="143" t="s">
        <v>44</v>
      </c>
      <c r="F345" s="143">
        <v>12.5</v>
      </c>
      <c r="G345" s="143">
        <v>10</v>
      </c>
      <c r="H345" s="144"/>
      <c r="I345" s="143">
        <v>0.12</v>
      </c>
      <c r="J345" s="143">
        <v>0.05</v>
      </c>
      <c r="K345" s="143">
        <v>6.3</v>
      </c>
      <c r="L345" s="143">
        <v>3.4</v>
      </c>
      <c r="M345" s="145">
        <v>36.67</v>
      </c>
      <c r="N345" s="128">
        <f t="shared" si="25"/>
        <v>0.45837499999999998</v>
      </c>
    </row>
    <row r="346" spans="1:14" x14ac:dyDescent="0.25">
      <c r="A346" s="143"/>
      <c r="B346" s="224"/>
      <c r="C346" s="337"/>
      <c r="D346" s="337"/>
      <c r="E346" s="143" t="s">
        <v>53</v>
      </c>
      <c r="F346" s="143">
        <v>12</v>
      </c>
      <c r="G346" s="143">
        <v>10</v>
      </c>
      <c r="H346" s="144"/>
      <c r="I346" s="143">
        <v>0.6</v>
      </c>
      <c r="J346" s="143">
        <v>0.12</v>
      </c>
      <c r="K346" s="143">
        <v>4.8899999999999997</v>
      </c>
      <c r="L346" s="143">
        <v>24.6</v>
      </c>
      <c r="M346" s="145">
        <v>27.74</v>
      </c>
      <c r="N346" s="128">
        <f t="shared" si="25"/>
        <v>0.33288000000000001</v>
      </c>
    </row>
    <row r="347" spans="1:14" x14ac:dyDescent="0.25">
      <c r="A347" s="143"/>
      <c r="B347" s="224"/>
      <c r="C347" s="337"/>
      <c r="D347" s="337"/>
      <c r="E347" s="143" t="s">
        <v>51</v>
      </c>
      <c r="F347" s="143">
        <v>40</v>
      </c>
      <c r="G347" s="143">
        <v>30</v>
      </c>
      <c r="H347" s="144"/>
      <c r="I347" s="143">
        <v>0.8</v>
      </c>
      <c r="J347" s="143">
        <v>0.11</v>
      </c>
      <c r="K347" s="143">
        <v>0.37</v>
      </c>
      <c r="L347" s="143">
        <v>23.04</v>
      </c>
      <c r="M347" s="145">
        <v>30.16</v>
      </c>
      <c r="N347" s="128">
        <f t="shared" si="25"/>
        <v>1.2064000000000001</v>
      </c>
    </row>
    <row r="348" spans="1:14" x14ac:dyDescent="0.25">
      <c r="A348" s="143"/>
      <c r="B348" s="224"/>
      <c r="C348" s="337"/>
      <c r="D348" s="337"/>
      <c r="E348" s="143" t="s">
        <v>173</v>
      </c>
      <c r="F348" s="143">
        <v>0</v>
      </c>
      <c r="G348" s="143">
        <v>0</v>
      </c>
      <c r="H348" s="144"/>
      <c r="I348" s="143">
        <v>3.88</v>
      </c>
      <c r="J348" s="143"/>
      <c r="K348" s="143"/>
      <c r="L348" s="143"/>
      <c r="M348" s="145">
        <v>0</v>
      </c>
      <c r="N348" s="128">
        <f t="shared" si="25"/>
        <v>0</v>
      </c>
    </row>
    <row r="349" spans="1:14" x14ac:dyDescent="0.25">
      <c r="A349" s="143"/>
      <c r="B349" s="224"/>
      <c r="C349" s="337"/>
      <c r="D349" s="337"/>
      <c r="E349" s="143" t="s">
        <v>174</v>
      </c>
      <c r="F349" s="143">
        <v>5</v>
      </c>
      <c r="G349" s="143">
        <v>5</v>
      </c>
      <c r="H349" s="144"/>
      <c r="I349" s="143"/>
      <c r="J349" s="143"/>
      <c r="K349" s="143"/>
      <c r="L349" s="143"/>
      <c r="M349" s="145"/>
      <c r="N349" s="128">
        <f t="shared" si="25"/>
        <v>0</v>
      </c>
    </row>
    <row r="350" spans="1:14" x14ac:dyDescent="0.25">
      <c r="A350" s="143"/>
      <c r="B350" s="224"/>
      <c r="C350" s="337"/>
      <c r="D350" s="337"/>
      <c r="E350" s="143" t="s">
        <v>52</v>
      </c>
      <c r="F350" s="143">
        <v>5</v>
      </c>
      <c r="G350" s="143">
        <v>5</v>
      </c>
      <c r="H350" s="144"/>
      <c r="I350" s="143"/>
      <c r="J350" s="143">
        <v>4.99</v>
      </c>
      <c r="K350" s="143"/>
      <c r="L350" s="143">
        <v>44.95</v>
      </c>
      <c r="M350" s="145">
        <v>118.3</v>
      </c>
      <c r="N350" s="128">
        <f t="shared" si="25"/>
        <v>0.59150000000000003</v>
      </c>
    </row>
    <row r="351" spans="1:14" x14ac:dyDescent="0.25">
      <c r="A351" s="143"/>
      <c r="B351" s="224"/>
      <c r="C351" s="337"/>
      <c r="D351" s="337"/>
      <c r="E351" s="143" t="s">
        <v>22</v>
      </c>
      <c r="F351" s="143">
        <v>1</v>
      </c>
      <c r="G351" s="143"/>
      <c r="H351" s="144"/>
      <c r="I351" s="143">
        <v>0.8</v>
      </c>
      <c r="J351" s="143">
        <v>0.2</v>
      </c>
      <c r="K351" s="143"/>
      <c r="L351" s="143">
        <v>6</v>
      </c>
      <c r="M351" s="145"/>
      <c r="N351" s="128">
        <f t="shared" si="25"/>
        <v>0</v>
      </c>
    </row>
    <row r="352" spans="1:14" x14ac:dyDescent="0.25">
      <c r="A352" s="143"/>
      <c r="B352" s="224"/>
      <c r="C352" s="337"/>
      <c r="D352" s="337"/>
      <c r="E352" s="143" t="s">
        <v>175</v>
      </c>
      <c r="F352" s="143">
        <v>200</v>
      </c>
      <c r="G352" s="143">
        <v>200</v>
      </c>
      <c r="H352" s="144"/>
      <c r="I352" s="143">
        <v>9.68</v>
      </c>
      <c r="J352" s="143">
        <v>6.24</v>
      </c>
      <c r="K352" s="143"/>
      <c r="L352" s="143">
        <v>88.29</v>
      </c>
      <c r="M352" s="145"/>
      <c r="N352" s="128">
        <f t="shared" si="25"/>
        <v>0</v>
      </c>
    </row>
    <row r="353" spans="1:14" x14ac:dyDescent="0.25">
      <c r="A353" s="143"/>
      <c r="B353" s="224"/>
      <c r="C353" s="337"/>
      <c r="D353" s="337"/>
      <c r="E353" s="143" t="s">
        <v>155</v>
      </c>
      <c r="F353" s="143">
        <v>54</v>
      </c>
      <c r="G353" s="143">
        <v>40</v>
      </c>
      <c r="H353" s="144"/>
      <c r="I353" s="143">
        <v>10</v>
      </c>
      <c r="J353" s="143">
        <v>6.48</v>
      </c>
      <c r="K353" s="143" t="s">
        <v>21</v>
      </c>
      <c r="L353" s="143">
        <v>88.29</v>
      </c>
      <c r="M353" s="145">
        <v>323.91000000000003</v>
      </c>
      <c r="N353" s="128">
        <f t="shared" si="25"/>
        <v>17.491140000000001</v>
      </c>
    </row>
    <row r="354" spans="1:14" x14ac:dyDescent="0.25">
      <c r="A354" s="143"/>
      <c r="B354" s="224"/>
      <c r="C354" s="337"/>
      <c r="D354" s="337"/>
      <c r="E354" s="143" t="s">
        <v>57</v>
      </c>
      <c r="F354" s="143">
        <v>10</v>
      </c>
      <c r="G354" s="143">
        <v>10</v>
      </c>
      <c r="H354" s="144">
        <v>10</v>
      </c>
      <c r="I354" s="143">
        <v>0.28000000000000003</v>
      </c>
      <c r="J354" s="143">
        <v>2</v>
      </c>
      <c r="K354" s="143">
        <v>0.32</v>
      </c>
      <c r="L354" s="143">
        <v>20.64</v>
      </c>
      <c r="M354" s="145">
        <v>171.79</v>
      </c>
      <c r="N354" s="128">
        <f t="shared" si="25"/>
        <v>1.7178999999999998</v>
      </c>
    </row>
    <row r="355" spans="1:14" ht="13.5" customHeight="1" x14ac:dyDescent="0.25">
      <c r="A355" s="143"/>
      <c r="B355" s="224"/>
      <c r="C355" s="337"/>
      <c r="D355" s="337"/>
      <c r="E355" s="143"/>
      <c r="F355" s="143"/>
      <c r="G355" s="143"/>
      <c r="H355" s="144" t="s">
        <v>58</v>
      </c>
      <c r="I355" s="142">
        <v>26.310000000000002</v>
      </c>
      <c r="J355" s="142">
        <v>20.240000000000002</v>
      </c>
      <c r="K355" s="142">
        <v>14.729999999999999</v>
      </c>
      <c r="L355" s="142">
        <v>312.70999999999998</v>
      </c>
      <c r="M355" s="145"/>
      <c r="N355" s="129">
        <f>SUM(N344:N354)</f>
        <v>22.951945000000002</v>
      </c>
    </row>
    <row r="356" spans="1:14" x14ac:dyDescent="0.25">
      <c r="A356" s="143" t="s">
        <v>176</v>
      </c>
      <c r="B356" s="589" t="s">
        <v>177</v>
      </c>
      <c r="C356" s="338"/>
      <c r="D356" s="338"/>
      <c r="E356" s="143" t="s">
        <v>61</v>
      </c>
      <c r="F356" s="143">
        <v>55.6</v>
      </c>
      <c r="G356" s="143">
        <v>41.7</v>
      </c>
      <c r="H356" s="144"/>
      <c r="I356" s="143">
        <v>10.3</v>
      </c>
      <c r="J356" s="143">
        <v>6.67</v>
      </c>
      <c r="K356" s="143"/>
      <c r="L356" s="143">
        <v>90.91</v>
      </c>
      <c r="M356" s="145">
        <v>323.91000000000003</v>
      </c>
      <c r="N356" s="128">
        <f t="shared" si="25"/>
        <v>18.009396000000002</v>
      </c>
    </row>
    <row r="357" spans="1:14" x14ac:dyDescent="0.25">
      <c r="A357" s="143"/>
      <c r="B357" s="590"/>
      <c r="C357" s="339"/>
      <c r="D357" s="339"/>
      <c r="E357" s="143" t="s">
        <v>72</v>
      </c>
      <c r="F357" s="143">
        <v>8</v>
      </c>
      <c r="G357" s="143">
        <v>8</v>
      </c>
      <c r="H357" s="144">
        <v>70</v>
      </c>
      <c r="I357" s="143">
        <v>0.69</v>
      </c>
      <c r="J357" s="143">
        <v>0.12</v>
      </c>
      <c r="K357" s="143">
        <v>3.12</v>
      </c>
      <c r="L357" s="143">
        <v>16.72</v>
      </c>
      <c r="M357" s="145">
        <v>55.61</v>
      </c>
      <c r="N357" s="128">
        <f t="shared" si="25"/>
        <v>0.44488</v>
      </c>
    </row>
    <row r="358" spans="1:14" x14ac:dyDescent="0.25">
      <c r="A358" s="143"/>
      <c r="B358" s="224"/>
      <c r="C358" s="337"/>
      <c r="D358" s="337"/>
      <c r="E358" s="143" t="s">
        <v>19</v>
      </c>
      <c r="F358" s="143">
        <v>11</v>
      </c>
      <c r="G358" s="143">
        <v>11</v>
      </c>
      <c r="H358" s="144"/>
      <c r="I358" s="143"/>
      <c r="J358" s="143"/>
      <c r="K358" s="143"/>
      <c r="L358" s="143"/>
      <c r="M358" s="145">
        <v>51.71</v>
      </c>
      <c r="N358" s="128">
        <f t="shared" si="25"/>
        <v>0.56881000000000004</v>
      </c>
    </row>
    <row r="359" spans="1:14" x14ac:dyDescent="0.25">
      <c r="A359" s="143"/>
      <c r="B359" s="224"/>
      <c r="C359" s="337"/>
      <c r="D359" s="337"/>
      <c r="E359" s="143" t="s">
        <v>178</v>
      </c>
      <c r="F359" s="143"/>
      <c r="G359" s="143">
        <v>56</v>
      </c>
      <c r="H359" s="144"/>
      <c r="I359" s="143"/>
      <c r="J359" s="143"/>
      <c r="K359" s="143"/>
      <c r="L359" s="143"/>
      <c r="M359" s="145"/>
      <c r="N359" s="128">
        <f t="shared" si="25"/>
        <v>0</v>
      </c>
    </row>
    <row r="360" spans="1:14" x14ac:dyDescent="0.25">
      <c r="A360" s="143"/>
      <c r="B360" s="224"/>
      <c r="C360" s="337"/>
      <c r="D360" s="337"/>
      <c r="E360" s="143" t="s">
        <v>53</v>
      </c>
      <c r="F360" s="143">
        <v>31</v>
      </c>
      <c r="G360" s="143">
        <v>23.56</v>
      </c>
      <c r="H360" s="144"/>
      <c r="I360" s="143">
        <v>0.62</v>
      </c>
      <c r="J360" s="143"/>
      <c r="K360" s="143">
        <v>1.53</v>
      </c>
      <c r="L360" s="143">
        <v>7.71</v>
      </c>
      <c r="M360" s="145">
        <v>27.74</v>
      </c>
      <c r="N360" s="128">
        <f t="shared" si="25"/>
        <v>0.85993999999999993</v>
      </c>
    </row>
    <row r="361" spans="1:14" x14ac:dyDescent="0.25">
      <c r="A361" s="143"/>
      <c r="B361" s="224"/>
      <c r="C361" s="337"/>
      <c r="D361" s="337"/>
      <c r="E361" s="143" t="s">
        <v>52</v>
      </c>
      <c r="F361" s="143">
        <v>4</v>
      </c>
      <c r="G361" s="143">
        <v>4</v>
      </c>
      <c r="H361" s="144"/>
      <c r="I361" s="143"/>
      <c r="J361" s="143">
        <v>3.99</v>
      </c>
      <c r="K361" s="143">
        <v>35.96</v>
      </c>
      <c r="L361" s="143"/>
      <c r="M361" s="145">
        <v>118.3</v>
      </c>
      <c r="N361" s="128">
        <f t="shared" si="25"/>
        <v>0.47320000000000001</v>
      </c>
    </row>
    <row r="362" spans="1:14" x14ac:dyDescent="0.25">
      <c r="A362" s="143"/>
      <c r="B362" s="224"/>
      <c r="C362" s="337"/>
      <c r="D362" s="337"/>
      <c r="E362" s="143" t="s">
        <v>179</v>
      </c>
      <c r="F362" s="143"/>
      <c r="G362" s="143">
        <v>13</v>
      </c>
      <c r="H362" s="144"/>
      <c r="I362" s="143"/>
      <c r="J362" s="143"/>
      <c r="K362" s="143"/>
      <c r="L362" s="143"/>
      <c r="M362" s="145"/>
      <c r="N362" s="128">
        <f t="shared" si="25"/>
        <v>0</v>
      </c>
    </row>
    <row r="363" spans="1:14" x14ac:dyDescent="0.25">
      <c r="A363" s="143"/>
      <c r="B363" s="224"/>
      <c r="C363" s="337"/>
      <c r="D363" s="337"/>
      <c r="E363" s="143" t="s">
        <v>92</v>
      </c>
      <c r="F363" s="143">
        <v>5</v>
      </c>
      <c r="G363" s="143">
        <v>5</v>
      </c>
      <c r="H363" s="144"/>
      <c r="I363" s="143">
        <v>0.76</v>
      </c>
      <c r="J363" s="143">
        <v>0.63</v>
      </c>
      <c r="K363" s="143">
        <v>0.03</v>
      </c>
      <c r="L363" s="143">
        <v>8.1999999999999993</v>
      </c>
      <c r="M363" s="145">
        <v>220.75</v>
      </c>
      <c r="N363" s="128">
        <f t="shared" si="25"/>
        <v>1.10375</v>
      </c>
    </row>
    <row r="364" spans="1:14" x14ac:dyDescent="0.25">
      <c r="A364" s="143"/>
      <c r="B364" s="224"/>
      <c r="C364" s="337"/>
      <c r="D364" s="337"/>
      <c r="E364" s="143" t="s">
        <v>94</v>
      </c>
      <c r="F364" s="143">
        <v>6</v>
      </c>
      <c r="G364" s="143">
        <v>6</v>
      </c>
      <c r="H364" s="144"/>
      <c r="I364" s="143">
        <v>0.52</v>
      </c>
      <c r="J364" s="143">
        <v>0.08</v>
      </c>
      <c r="K364" s="143">
        <v>2.3199999999999998</v>
      </c>
      <c r="L364" s="143">
        <v>12.54</v>
      </c>
      <c r="M364" s="145"/>
      <c r="N364" s="128">
        <f t="shared" si="25"/>
        <v>0</v>
      </c>
    </row>
    <row r="365" spans="1:14" x14ac:dyDescent="0.25">
      <c r="A365" s="143"/>
      <c r="B365" s="224"/>
      <c r="C365" s="337"/>
      <c r="D365" s="337"/>
      <c r="E365" s="143" t="s">
        <v>96</v>
      </c>
      <c r="F365" s="143"/>
      <c r="G365" s="143">
        <v>82</v>
      </c>
      <c r="H365" s="144"/>
      <c r="I365" s="143"/>
      <c r="J365" s="143"/>
      <c r="K365" s="143"/>
      <c r="L365" s="143"/>
      <c r="M365" s="145"/>
      <c r="N365" s="128">
        <f t="shared" si="25"/>
        <v>0</v>
      </c>
    </row>
    <row r="366" spans="1:14" x14ac:dyDescent="0.25">
      <c r="A366" s="143"/>
      <c r="B366" s="224"/>
      <c r="C366" s="337"/>
      <c r="D366" s="337"/>
      <c r="E366" s="143" t="s">
        <v>52</v>
      </c>
      <c r="F366" s="143">
        <v>4</v>
      </c>
      <c r="G366" s="143">
        <v>4</v>
      </c>
      <c r="H366" s="144"/>
      <c r="I366" s="143"/>
      <c r="J366" s="143"/>
      <c r="K366" s="143">
        <v>3.99</v>
      </c>
      <c r="L366" s="143">
        <v>35.96</v>
      </c>
      <c r="M366" s="145">
        <v>118.3</v>
      </c>
      <c r="N366" s="128">
        <f t="shared" si="25"/>
        <v>0.47320000000000001</v>
      </c>
    </row>
    <row r="367" spans="1:14" x14ac:dyDescent="0.25">
      <c r="A367" s="143"/>
      <c r="B367" s="224"/>
      <c r="C367" s="337"/>
      <c r="D367" s="337"/>
      <c r="E367" s="143" t="s">
        <v>180</v>
      </c>
      <c r="F367" s="143">
        <v>0</v>
      </c>
      <c r="G367" s="143"/>
      <c r="H367" s="144"/>
      <c r="I367" s="143">
        <v>0.03</v>
      </c>
      <c r="J367" s="143"/>
      <c r="K367" s="143">
        <v>0.03</v>
      </c>
      <c r="L367" s="143">
        <v>7.85</v>
      </c>
      <c r="M367" s="145">
        <v>0</v>
      </c>
      <c r="N367" s="128">
        <f t="shared" si="25"/>
        <v>0</v>
      </c>
    </row>
    <row r="368" spans="1:14" x14ac:dyDescent="0.25">
      <c r="A368" s="143"/>
      <c r="B368" s="224"/>
      <c r="C368" s="337"/>
      <c r="D368" s="337"/>
      <c r="E368" s="143" t="s">
        <v>52</v>
      </c>
      <c r="F368" s="143">
        <v>1</v>
      </c>
      <c r="G368" s="143"/>
      <c r="H368" s="144"/>
      <c r="I368" s="143"/>
      <c r="J368" s="143">
        <v>1</v>
      </c>
      <c r="K368" s="143"/>
      <c r="L368" s="143">
        <v>8.99</v>
      </c>
      <c r="M368" s="145">
        <v>118.3</v>
      </c>
      <c r="N368" s="128">
        <f t="shared" si="25"/>
        <v>0.1183</v>
      </c>
    </row>
    <row r="369" spans="1:14" x14ac:dyDescent="0.25">
      <c r="A369" s="143"/>
      <c r="B369" s="224"/>
      <c r="C369" s="337"/>
      <c r="D369" s="337"/>
      <c r="E369" s="143"/>
      <c r="F369" s="143"/>
      <c r="G369" s="143"/>
      <c r="H369" s="144"/>
      <c r="I369" s="142">
        <v>12.919999999999998</v>
      </c>
      <c r="J369" s="142">
        <v>12.490000000000002</v>
      </c>
      <c r="K369" s="142">
        <v>46.980000000000004</v>
      </c>
      <c r="L369" s="142">
        <v>188.88</v>
      </c>
      <c r="M369" s="145"/>
      <c r="N369" s="129">
        <f>SUM(N356:N368)</f>
        <v>22.051476000000001</v>
      </c>
    </row>
    <row r="370" spans="1:14" x14ac:dyDescent="0.25">
      <c r="A370" s="143" t="s">
        <v>159</v>
      </c>
      <c r="B370" s="591" t="s">
        <v>181</v>
      </c>
      <c r="C370" s="340"/>
      <c r="D370" s="340"/>
      <c r="E370" s="143" t="s">
        <v>161</v>
      </c>
      <c r="F370" s="143">
        <v>47.6</v>
      </c>
      <c r="G370" s="143">
        <v>47.6</v>
      </c>
      <c r="H370" s="144"/>
      <c r="I370" s="143">
        <v>5.99</v>
      </c>
      <c r="J370" s="143">
        <v>1.55</v>
      </c>
      <c r="K370" s="143">
        <v>29.76</v>
      </c>
      <c r="L370" s="143">
        <v>157.9</v>
      </c>
      <c r="M370" s="145">
        <v>73.88</v>
      </c>
      <c r="N370" s="128">
        <f t="shared" si="25"/>
        <v>3.5166880000000003</v>
      </c>
    </row>
    <row r="371" spans="1:14" x14ac:dyDescent="0.25">
      <c r="A371" s="143"/>
      <c r="B371" s="592"/>
      <c r="C371" s="341">
        <v>100</v>
      </c>
      <c r="D371" s="341">
        <v>100</v>
      </c>
      <c r="E371" s="143" t="s">
        <v>23</v>
      </c>
      <c r="F371" s="143">
        <v>5</v>
      </c>
      <c r="G371" s="143">
        <v>5</v>
      </c>
      <c r="H371" s="144"/>
      <c r="I371" s="143">
        <v>0.04</v>
      </c>
      <c r="J371" s="143">
        <v>3.6</v>
      </c>
      <c r="K371" s="143">
        <v>0.13</v>
      </c>
      <c r="L371" s="143">
        <v>33.6</v>
      </c>
      <c r="M371" s="145">
        <v>504.7</v>
      </c>
      <c r="N371" s="128">
        <f t="shared" si="25"/>
        <v>2.5234999999999999</v>
      </c>
    </row>
    <row r="372" spans="1:14" x14ac:dyDescent="0.25">
      <c r="A372" s="143"/>
      <c r="B372" s="224"/>
      <c r="C372" s="337"/>
      <c r="D372" s="337"/>
      <c r="E372" s="143" t="s">
        <v>22</v>
      </c>
      <c r="F372" s="143">
        <v>1</v>
      </c>
      <c r="G372" s="143">
        <v>1</v>
      </c>
      <c r="H372" s="144"/>
      <c r="I372" s="143"/>
      <c r="J372" s="143"/>
      <c r="K372" s="143"/>
      <c r="L372" s="143"/>
      <c r="M372" s="145"/>
      <c r="N372" s="128">
        <f t="shared" si="25"/>
        <v>0</v>
      </c>
    </row>
    <row r="373" spans="1:14" x14ac:dyDescent="0.25">
      <c r="A373" s="143"/>
      <c r="B373" s="224"/>
      <c r="C373" s="337"/>
      <c r="D373" s="337"/>
      <c r="E373" s="143"/>
      <c r="F373" s="143"/>
      <c r="G373" s="143"/>
      <c r="H373" s="144">
        <v>100</v>
      </c>
      <c r="I373" s="142">
        <v>6.03</v>
      </c>
      <c r="J373" s="142">
        <v>5.15</v>
      </c>
      <c r="K373" s="142">
        <v>29.89</v>
      </c>
      <c r="L373" s="142">
        <v>191.5</v>
      </c>
      <c r="M373" s="145"/>
      <c r="N373" s="129">
        <f>SUM(N370:N372)</f>
        <v>6.0401880000000006</v>
      </c>
    </row>
    <row r="374" spans="1:14" ht="12" customHeight="1" x14ac:dyDescent="0.25">
      <c r="A374" s="143" t="s">
        <v>182</v>
      </c>
      <c r="B374" s="591" t="s">
        <v>183</v>
      </c>
      <c r="C374" s="340"/>
      <c r="D374" s="340"/>
      <c r="E374" s="143" t="s">
        <v>46</v>
      </c>
      <c r="F374" s="143">
        <v>25</v>
      </c>
      <c r="G374" s="143">
        <v>22</v>
      </c>
      <c r="H374" s="144"/>
      <c r="I374" s="143">
        <v>0.1</v>
      </c>
      <c r="J374" s="143">
        <v>0.09</v>
      </c>
      <c r="K374" s="143">
        <v>2.2000000000000002</v>
      </c>
      <c r="L374" s="143">
        <v>9.9</v>
      </c>
      <c r="M374" s="145">
        <v>83.14</v>
      </c>
      <c r="N374" s="128">
        <f t="shared" si="25"/>
        <v>2.0785</v>
      </c>
    </row>
    <row r="375" spans="1:14" x14ac:dyDescent="0.25">
      <c r="A375" s="143"/>
      <c r="B375" s="592"/>
      <c r="C375" s="341">
        <v>200</v>
      </c>
      <c r="D375" s="341">
        <v>200</v>
      </c>
      <c r="E375" s="143" t="s">
        <v>20</v>
      </c>
      <c r="F375" s="143">
        <v>20</v>
      </c>
      <c r="G375" s="143">
        <v>20</v>
      </c>
      <c r="H375" s="144"/>
      <c r="I375" s="143"/>
      <c r="J375" s="143"/>
      <c r="K375" s="143">
        <v>19.96</v>
      </c>
      <c r="L375" s="143">
        <v>75.8</v>
      </c>
      <c r="M375" s="145">
        <v>52.87</v>
      </c>
      <c r="N375" s="128">
        <f t="shared" si="25"/>
        <v>1.0573999999999999</v>
      </c>
    </row>
    <row r="376" spans="1:14" x14ac:dyDescent="0.25">
      <c r="A376" s="143"/>
      <c r="B376" s="224"/>
      <c r="C376" s="337"/>
      <c r="D376" s="337"/>
      <c r="E376" s="143"/>
      <c r="F376" s="143"/>
      <c r="G376" s="143"/>
      <c r="H376" s="144">
        <v>200</v>
      </c>
      <c r="I376" s="142">
        <v>0.1</v>
      </c>
      <c r="J376" s="142">
        <v>0.09</v>
      </c>
      <c r="K376" s="142">
        <v>22.16</v>
      </c>
      <c r="L376" s="142">
        <v>85.7</v>
      </c>
      <c r="M376" s="145"/>
      <c r="N376" s="129">
        <f>SUM(N374:N375)</f>
        <v>3.1358999999999999</v>
      </c>
    </row>
    <row r="377" spans="1:14" x14ac:dyDescent="0.25">
      <c r="A377" s="143"/>
      <c r="B377" s="224" t="s">
        <v>72</v>
      </c>
      <c r="C377" s="375" t="s">
        <v>378</v>
      </c>
      <c r="D377" s="375" t="s">
        <v>379</v>
      </c>
      <c r="E377" s="146" t="s">
        <v>73</v>
      </c>
      <c r="F377" s="146">
        <v>40</v>
      </c>
      <c r="G377" s="146">
        <v>40</v>
      </c>
      <c r="H377" s="147">
        <v>40</v>
      </c>
      <c r="I377" s="143">
        <v>3.48</v>
      </c>
      <c r="J377" s="143">
        <v>0.6</v>
      </c>
      <c r="K377" s="143">
        <v>16</v>
      </c>
      <c r="L377" s="143">
        <v>83.6</v>
      </c>
      <c r="M377" s="145">
        <v>55.61</v>
      </c>
      <c r="N377" s="129">
        <f t="shared" si="25"/>
        <v>2.2244000000000002</v>
      </c>
    </row>
    <row r="378" spans="1:14" x14ac:dyDescent="0.25">
      <c r="A378" s="143"/>
      <c r="B378" s="224"/>
      <c r="C378" s="337"/>
      <c r="D378" s="337"/>
      <c r="E378" s="143" t="s">
        <v>74</v>
      </c>
      <c r="F378" s="143">
        <v>80</v>
      </c>
      <c r="G378" s="143">
        <v>80</v>
      </c>
      <c r="H378" s="144">
        <v>80</v>
      </c>
      <c r="I378" s="143">
        <v>5.28</v>
      </c>
      <c r="J378" s="143">
        <v>0.96</v>
      </c>
      <c r="K378" s="143">
        <v>28.24</v>
      </c>
      <c r="L378" s="143">
        <v>144.80000000000001</v>
      </c>
      <c r="M378" s="145">
        <v>46.28</v>
      </c>
      <c r="N378" s="129">
        <f t="shared" si="25"/>
        <v>3.7023999999999999</v>
      </c>
    </row>
    <row r="379" spans="1:14" x14ac:dyDescent="0.25">
      <c r="A379" s="143"/>
      <c r="B379" s="224"/>
      <c r="C379" s="337"/>
      <c r="D379" s="337"/>
      <c r="E379" s="143"/>
      <c r="F379" s="143"/>
      <c r="G379" s="143"/>
      <c r="H379" s="144"/>
      <c r="I379" s="142">
        <v>8.76</v>
      </c>
      <c r="J379" s="142">
        <v>1.56</v>
      </c>
      <c r="K379" s="142">
        <v>44.239999999999995</v>
      </c>
      <c r="L379" s="142">
        <v>228.4</v>
      </c>
      <c r="M379" s="145"/>
      <c r="N379" s="128"/>
    </row>
    <row r="380" spans="1:14" ht="12" customHeight="1" x14ac:dyDescent="0.25">
      <c r="A380" s="175"/>
      <c r="B380" s="593" t="s">
        <v>338</v>
      </c>
      <c r="C380" s="342"/>
      <c r="D380" s="342"/>
      <c r="E380" s="176" t="s">
        <v>65</v>
      </c>
      <c r="F380" s="177">
        <v>27.5</v>
      </c>
      <c r="G380" s="178"/>
      <c r="H380" s="179"/>
      <c r="I380" s="180">
        <v>2.8</v>
      </c>
      <c r="J380" s="180">
        <v>0.3</v>
      </c>
      <c r="K380" s="180">
        <v>19.2</v>
      </c>
      <c r="L380" s="180">
        <v>93.1</v>
      </c>
      <c r="M380" s="181">
        <v>31.32</v>
      </c>
      <c r="N380" s="128">
        <f t="shared" si="25"/>
        <v>0.86129999999999995</v>
      </c>
    </row>
    <row r="381" spans="1:14" x14ac:dyDescent="0.25">
      <c r="A381" s="175"/>
      <c r="B381" s="594"/>
      <c r="C381" s="343">
        <v>100</v>
      </c>
      <c r="D381" s="343">
        <v>100</v>
      </c>
      <c r="E381" s="176" t="s">
        <v>65</v>
      </c>
      <c r="F381" s="177">
        <v>0.25</v>
      </c>
      <c r="G381" s="178"/>
      <c r="H381" s="179"/>
      <c r="I381" s="180">
        <v>0.25</v>
      </c>
      <c r="J381" s="180">
        <v>0.02</v>
      </c>
      <c r="K381" s="180">
        <v>0.16</v>
      </c>
      <c r="L381" s="180">
        <v>0.81</v>
      </c>
      <c r="M381" s="181">
        <v>31.32</v>
      </c>
      <c r="N381" s="128">
        <f t="shared" si="25"/>
        <v>7.8300000000000002E-3</v>
      </c>
    </row>
    <row r="382" spans="1:14" ht="20.399999999999999" x14ac:dyDescent="0.25">
      <c r="A382" s="175"/>
      <c r="B382" s="175"/>
      <c r="C382" s="175"/>
      <c r="D382" s="175"/>
      <c r="E382" s="176" t="s">
        <v>23</v>
      </c>
      <c r="F382" s="177">
        <v>0.12</v>
      </c>
      <c r="G382" s="183"/>
      <c r="H382" s="179"/>
      <c r="I382" s="180">
        <v>0.15</v>
      </c>
      <c r="J382" s="180">
        <v>0.08</v>
      </c>
      <c r="K382" s="180">
        <v>0.01</v>
      </c>
      <c r="L382" s="180">
        <v>79.319999999999993</v>
      </c>
      <c r="M382" s="181">
        <v>504.7</v>
      </c>
      <c r="N382" s="128">
        <f t="shared" si="25"/>
        <v>6.0563999999999993E-2</v>
      </c>
    </row>
    <row r="383" spans="1:14" x14ac:dyDescent="0.25">
      <c r="A383" s="175"/>
      <c r="B383" s="175"/>
      <c r="C383" s="175"/>
      <c r="D383" s="175"/>
      <c r="E383" s="176" t="s">
        <v>92</v>
      </c>
      <c r="F383" s="177">
        <v>31.25</v>
      </c>
      <c r="G383" s="183"/>
      <c r="H383" s="179"/>
      <c r="I383" s="180">
        <v>3.97</v>
      </c>
      <c r="J383" s="180">
        <v>3.59</v>
      </c>
      <c r="K383" s="180">
        <v>0.21</v>
      </c>
      <c r="L383" s="180">
        <v>49</v>
      </c>
      <c r="M383" s="181">
        <v>220.75</v>
      </c>
      <c r="N383" s="128">
        <f t="shared" si="25"/>
        <v>6.8984375</v>
      </c>
    </row>
    <row r="384" spans="1:14" x14ac:dyDescent="0.25">
      <c r="A384" s="175"/>
      <c r="B384" s="175"/>
      <c r="C384" s="175"/>
      <c r="D384" s="175"/>
      <c r="E384" s="176" t="s">
        <v>361</v>
      </c>
      <c r="F384" s="177">
        <v>31.25</v>
      </c>
      <c r="G384" s="178"/>
      <c r="H384" s="179"/>
      <c r="I384" s="180">
        <v>0.56999999999999995</v>
      </c>
      <c r="J384" s="180">
        <v>0.5</v>
      </c>
      <c r="K384" s="180">
        <v>0.03</v>
      </c>
      <c r="L384" s="180">
        <v>7</v>
      </c>
      <c r="M384" s="181">
        <v>51.71</v>
      </c>
      <c r="N384" s="128">
        <f t="shared" si="25"/>
        <v>1.6159375</v>
      </c>
    </row>
    <row r="385" spans="1:14" x14ac:dyDescent="0.25">
      <c r="A385" s="175"/>
      <c r="B385" s="175"/>
      <c r="C385" s="175"/>
      <c r="D385" s="175"/>
      <c r="E385" s="176" t="s">
        <v>339</v>
      </c>
      <c r="F385" s="177">
        <v>1.5</v>
      </c>
      <c r="G385" s="178"/>
      <c r="H385" s="184"/>
      <c r="I385" s="181">
        <v>0.03</v>
      </c>
      <c r="J385" s="181">
        <v>0.24</v>
      </c>
      <c r="K385" s="181">
        <v>0.03</v>
      </c>
      <c r="L385" s="181">
        <v>2.4700000000000002</v>
      </c>
      <c r="M385" s="181">
        <v>171.19</v>
      </c>
      <c r="N385" s="128">
        <f t="shared" si="25"/>
        <v>0.25678499999999999</v>
      </c>
    </row>
    <row r="386" spans="1:14" x14ac:dyDescent="0.25">
      <c r="A386" s="175"/>
      <c r="B386" s="175"/>
      <c r="C386" s="175"/>
      <c r="D386" s="175"/>
      <c r="E386" s="176" t="s">
        <v>22</v>
      </c>
      <c r="F386" s="177">
        <v>0.7</v>
      </c>
      <c r="G386" s="178"/>
      <c r="H386" s="179"/>
      <c r="I386" s="180"/>
      <c r="J386" s="180"/>
      <c r="K386" s="180"/>
      <c r="L386" s="180"/>
      <c r="M386" s="181"/>
      <c r="N386" s="128">
        <f t="shared" si="25"/>
        <v>0</v>
      </c>
    </row>
    <row r="387" spans="1:14" ht="20.399999999999999" x14ac:dyDescent="0.25">
      <c r="A387" s="175"/>
      <c r="B387" s="175"/>
      <c r="C387" s="175"/>
      <c r="D387" s="175"/>
      <c r="E387" s="176" t="s">
        <v>340</v>
      </c>
      <c r="F387" s="177">
        <v>1.3</v>
      </c>
      <c r="G387" s="178"/>
      <c r="H387" s="179"/>
      <c r="I387" s="180">
        <v>0.15</v>
      </c>
      <c r="J387" s="180">
        <v>0.08</v>
      </c>
      <c r="K387" s="180">
        <v>0.01</v>
      </c>
      <c r="L387" s="180">
        <v>79.319999999999993</v>
      </c>
      <c r="M387" s="181">
        <v>118.3</v>
      </c>
      <c r="N387" s="128">
        <f t="shared" si="25"/>
        <v>0.15378999999999998</v>
      </c>
    </row>
    <row r="388" spans="1:14" x14ac:dyDescent="0.25">
      <c r="A388" s="175"/>
      <c r="B388" s="175"/>
      <c r="C388" s="175"/>
      <c r="D388" s="175"/>
      <c r="E388" s="176" t="s">
        <v>51</v>
      </c>
      <c r="F388" s="177">
        <v>108</v>
      </c>
      <c r="G388" s="177">
        <v>77.599999999999994</v>
      </c>
      <c r="H388" s="179"/>
      <c r="I388" s="180">
        <v>2.16</v>
      </c>
      <c r="J388" s="180">
        <v>0.3</v>
      </c>
      <c r="K388" s="180">
        <v>12.67</v>
      </c>
      <c r="L388" s="180">
        <v>66.209999999999994</v>
      </c>
      <c r="M388" s="181">
        <v>30.16</v>
      </c>
      <c r="N388" s="128">
        <f t="shared" si="25"/>
        <v>3.2572800000000002</v>
      </c>
    </row>
    <row r="389" spans="1:14" ht="20.399999999999999" x14ac:dyDescent="0.25">
      <c r="A389" s="175"/>
      <c r="B389" s="175"/>
      <c r="C389" s="175"/>
      <c r="D389" s="175"/>
      <c r="E389" s="176" t="s">
        <v>23</v>
      </c>
      <c r="F389" s="177">
        <v>2.5</v>
      </c>
      <c r="G389" s="178"/>
      <c r="H389" s="179"/>
      <c r="I389" s="180">
        <v>0.03</v>
      </c>
      <c r="J389" s="180">
        <v>1.81</v>
      </c>
      <c r="K389" s="180"/>
      <c r="L389" s="180">
        <v>16.52</v>
      </c>
      <c r="M389" s="181">
        <v>504.7</v>
      </c>
      <c r="N389" s="128">
        <f t="shared" si="25"/>
        <v>1.2617499999999999</v>
      </c>
    </row>
    <row r="390" spans="1:14" ht="14.25" customHeight="1" x14ac:dyDescent="0.25">
      <c r="A390" s="175"/>
      <c r="B390" s="175"/>
      <c r="C390" s="175"/>
      <c r="D390" s="175"/>
      <c r="E390" s="176" t="s">
        <v>145</v>
      </c>
      <c r="F390" s="177">
        <v>5</v>
      </c>
      <c r="G390" s="178"/>
      <c r="H390" s="179"/>
      <c r="I390" s="180">
        <v>0.14000000000000001</v>
      </c>
      <c r="J390" s="180">
        <v>0.23</v>
      </c>
      <c r="K390" s="180">
        <v>2.9</v>
      </c>
      <c r="L390" s="180">
        <v>12</v>
      </c>
      <c r="M390" s="181">
        <v>51.71</v>
      </c>
      <c r="N390" s="128">
        <f t="shared" si="25"/>
        <v>0.25855</v>
      </c>
    </row>
    <row r="391" spans="1:14" x14ac:dyDescent="0.25">
      <c r="A391" s="175"/>
      <c r="B391" s="175"/>
      <c r="C391" s="175"/>
      <c r="D391" s="175"/>
      <c r="E391" s="176" t="s">
        <v>53</v>
      </c>
      <c r="F391" s="177">
        <v>6.5</v>
      </c>
      <c r="G391" s="177">
        <v>5</v>
      </c>
      <c r="H391" s="179"/>
      <c r="I391" s="180">
        <v>0.08</v>
      </c>
      <c r="J391" s="180"/>
      <c r="K391" s="180">
        <v>0.54</v>
      </c>
      <c r="L391" s="180">
        <v>2.46</v>
      </c>
      <c r="M391" s="181">
        <v>27.74</v>
      </c>
      <c r="N391" s="128">
        <f t="shared" si="25"/>
        <v>0.18031</v>
      </c>
    </row>
    <row r="392" spans="1:14" x14ac:dyDescent="0.25">
      <c r="A392" s="175"/>
      <c r="B392" s="175"/>
      <c r="C392" s="175"/>
      <c r="D392" s="175"/>
      <c r="E392" s="176" t="s">
        <v>22</v>
      </c>
      <c r="F392" s="177">
        <v>1</v>
      </c>
      <c r="G392" s="178"/>
      <c r="H392" s="179"/>
      <c r="I392" s="180"/>
      <c r="J392" s="180"/>
      <c r="K392" s="180"/>
      <c r="L392" s="180"/>
      <c r="M392" s="181"/>
      <c r="N392" s="128">
        <f t="shared" si="25"/>
        <v>0</v>
      </c>
    </row>
    <row r="393" spans="1:14" ht="20.399999999999999" x14ac:dyDescent="0.25">
      <c r="A393" s="175"/>
      <c r="B393" s="175"/>
      <c r="C393" s="175"/>
      <c r="D393" s="175"/>
      <c r="E393" s="176" t="s">
        <v>23</v>
      </c>
      <c r="F393" s="177">
        <v>5</v>
      </c>
      <c r="G393" s="178"/>
      <c r="H393" s="179"/>
      <c r="I393" s="180">
        <v>0.06</v>
      </c>
      <c r="J393" s="180">
        <v>3.62</v>
      </c>
      <c r="K393" s="180">
        <v>0.04</v>
      </c>
      <c r="L393" s="180">
        <v>33.049999999999997</v>
      </c>
      <c r="M393" s="181">
        <v>504.7</v>
      </c>
      <c r="N393" s="128">
        <f t="shared" si="25"/>
        <v>2.5234999999999999</v>
      </c>
    </row>
    <row r="394" spans="1:14" x14ac:dyDescent="0.25">
      <c r="A394" s="175"/>
      <c r="B394" s="175"/>
      <c r="C394" s="175"/>
      <c r="D394" s="175"/>
      <c r="E394" s="176" t="s">
        <v>210</v>
      </c>
      <c r="F394" s="178"/>
      <c r="G394" s="178"/>
      <c r="H394" s="180">
        <v>100</v>
      </c>
      <c r="I394" s="185">
        <f>SUM(I380:I391)</f>
        <v>10.330000000000002</v>
      </c>
      <c r="J394" s="185">
        <f>SUM(J380:J391)</f>
        <v>7.15</v>
      </c>
      <c r="K394" s="185">
        <f>SUM(K380:K391)</f>
        <v>35.760000000000005</v>
      </c>
      <c r="L394" s="185">
        <f>SUM(L380:L391)</f>
        <v>408.20999999999992</v>
      </c>
      <c r="M394" s="185"/>
      <c r="N394" s="129">
        <f>SUM(N380:N393)</f>
        <v>17.336033999999998</v>
      </c>
    </row>
    <row r="395" spans="1:14" ht="12.75" customHeight="1" x14ac:dyDescent="0.25">
      <c r="A395" s="143"/>
      <c r="B395" s="224"/>
      <c r="C395" s="337"/>
      <c r="D395" s="337"/>
      <c r="E395" s="143"/>
      <c r="F395" s="143"/>
      <c r="G395" s="143"/>
      <c r="H395" s="144">
        <v>50</v>
      </c>
      <c r="I395" s="142">
        <v>6.62</v>
      </c>
      <c r="J395" s="142">
        <v>8.5</v>
      </c>
      <c r="K395" s="142">
        <v>50.22</v>
      </c>
      <c r="L395" s="142">
        <v>369.20000000000005</v>
      </c>
      <c r="M395" s="145"/>
      <c r="N395" s="128"/>
    </row>
    <row r="396" spans="1:14" ht="12" customHeight="1" x14ac:dyDescent="0.25">
      <c r="A396" s="586" t="s">
        <v>134</v>
      </c>
      <c r="B396" s="587"/>
      <c r="C396" s="336"/>
      <c r="D396" s="336"/>
      <c r="E396" s="142"/>
      <c r="F396" s="142"/>
      <c r="G396" s="142"/>
      <c r="H396" s="148"/>
      <c r="I396" s="142">
        <v>62.679999999999993</v>
      </c>
      <c r="J396" s="142">
        <v>48.300000000000004</v>
      </c>
      <c r="K396" s="142">
        <v>231.67</v>
      </c>
      <c r="L396" s="142">
        <v>1526.14</v>
      </c>
      <c r="M396" s="145"/>
      <c r="N396" s="129">
        <f>N394+N378+N377+N376+N369+N355+N343</f>
        <v>77.945125199999993</v>
      </c>
    </row>
    <row r="397" spans="1:14" x14ac:dyDescent="0.25">
      <c r="A397" s="586" t="s">
        <v>85</v>
      </c>
      <c r="B397" s="587"/>
      <c r="C397" s="336"/>
      <c r="D397" s="336"/>
      <c r="E397" s="142"/>
      <c r="F397" s="142"/>
      <c r="G397" s="142"/>
      <c r="H397" s="148"/>
      <c r="I397" s="142">
        <v>89.63</v>
      </c>
      <c r="J397" s="142">
        <v>105.49000000000001</v>
      </c>
      <c r="K397" s="142">
        <v>413.46000000000004</v>
      </c>
      <c r="L397" s="142">
        <v>2854.04</v>
      </c>
      <c r="M397" s="149"/>
      <c r="N397" s="129">
        <f>N396+N337</f>
        <v>122.6717582</v>
      </c>
    </row>
    <row r="398" spans="1:14" ht="34.200000000000003" x14ac:dyDescent="0.25">
      <c r="A398" s="6" t="s">
        <v>1</v>
      </c>
      <c r="B398" s="3" t="s">
        <v>2</v>
      </c>
      <c r="C398" s="329"/>
      <c r="D398" s="329"/>
      <c r="E398" s="6" t="s">
        <v>3</v>
      </c>
      <c r="F398" s="6" t="s">
        <v>4</v>
      </c>
      <c r="G398" s="6" t="s">
        <v>5</v>
      </c>
      <c r="H398" s="6" t="s">
        <v>6</v>
      </c>
      <c r="I398" s="6" t="s">
        <v>7</v>
      </c>
      <c r="J398" s="6" t="s">
        <v>8</v>
      </c>
      <c r="K398" s="6" t="s">
        <v>9</v>
      </c>
      <c r="L398" s="6" t="s">
        <v>10</v>
      </c>
      <c r="M398" s="8" t="s">
        <v>11</v>
      </c>
      <c r="N398" s="9" t="s">
        <v>12</v>
      </c>
    </row>
    <row r="399" spans="1:14" x14ac:dyDescent="0.25">
      <c r="A399" s="566" t="s">
        <v>215</v>
      </c>
      <c r="B399" s="567"/>
      <c r="C399" s="318"/>
      <c r="D399" s="318"/>
      <c r="E399" s="43"/>
      <c r="F399" s="43"/>
      <c r="G399" s="43"/>
      <c r="H399" s="26"/>
      <c r="I399" s="44"/>
      <c r="J399" s="44"/>
      <c r="K399" s="44"/>
      <c r="L399" s="44"/>
      <c r="M399" s="8"/>
      <c r="N399" s="8"/>
    </row>
    <row r="400" spans="1:14" x14ac:dyDescent="0.25">
      <c r="A400" s="610" t="s">
        <v>14</v>
      </c>
      <c r="B400" s="564"/>
      <c r="C400" s="315"/>
      <c r="D400" s="315"/>
      <c r="E400" s="26"/>
      <c r="F400" s="26"/>
      <c r="G400" s="26"/>
      <c r="H400" s="26"/>
      <c r="I400" s="26"/>
      <c r="J400" s="26"/>
      <c r="K400" s="26"/>
      <c r="L400" s="26"/>
      <c r="M400" s="8"/>
      <c r="N400" s="8"/>
    </row>
    <row r="401" spans="1:14" ht="24" x14ac:dyDescent="0.25">
      <c r="A401" s="26" t="s">
        <v>216</v>
      </c>
      <c r="B401" s="561" t="s">
        <v>217</v>
      </c>
      <c r="C401" s="374" t="s">
        <v>221</v>
      </c>
      <c r="D401" s="374" t="s">
        <v>221</v>
      </c>
      <c r="E401" s="26" t="s">
        <v>218</v>
      </c>
      <c r="F401" s="26">
        <v>13</v>
      </c>
      <c r="G401" s="26">
        <v>12</v>
      </c>
      <c r="H401" s="26"/>
      <c r="I401" s="26">
        <v>3.64</v>
      </c>
      <c r="J401" s="26">
        <v>3.6</v>
      </c>
      <c r="K401" s="26"/>
      <c r="L401" s="26">
        <v>47.31</v>
      </c>
      <c r="M401" s="8">
        <v>523.4</v>
      </c>
      <c r="N401" s="8">
        <v>4.1144999999999996</v>
      </c>
    </row>
    <row r="402" spans="1:14" x14ac:dyDescent="0.25">
      <c r="A402" s="26"/>
      <c r="B402" s="561"/>
      <c r="C402" s="314"/>
      <c r="D402" s="314"/>
      <c r="E402" s="26" t="s">
        <v>92</v>
      </c>
      <c r="F402" s="45">
        <v>65</v>
      </c>
      <c r="G402" s="26">
        <v>55.55</v>
      </c>
      <c r="H402" s="26"/>
      <c r="I402" s="26">
        <v>8.26</v>
      </c>
      <c r="J402" s="26">
        <v>6.5</v>
      </c>
      <c r="K402" s="26">
        <v>0.39500000000000002</v>
      </c>
      <c r="L402" s="26">
        <v>88.78</v>
      </c>
      <c r="M402" s="8">
        <v>220.75</v>
      </c>
      <c r="N402" s="8">
        <v>7.9443000000000001</v>
      </c>
    </row>
    <row r="403" spans="1:14" ht="11.25" customHeight="1" x14ac:dyDescent="0.25">
      <c r="A403" s="26"/>
      <c r="B403" s="33"/>
      <c r="C403" s="314"/>
      <c r="D403" s="314"/>
      <c r="E403" s="12" t="s">
        <v>19</v>
      </c>
      <c r="F403" s="26">
        <v>25</v>
      </c>
      <c r="G403" s="26">
        <v>25</v>
      </c>
      <c r="H403" s="26"/>
      <c r="I403" s="26">
        <v>2.37</v>
      </c>
      <c r="J403" s="26">
        <v>2.71</v>
      </c>
      <c r="K403" s="26">
        <v>3.98</v>
      </c>
      <c r="L403" s="26">
        <v>49.13</v>
      </c>
      <c r="M403" s="8">
        <v>51.71</v>
      </c>
      <c r="N403" s="8">
        <v>0.93874999999999986</v>
      </c>
    </row>
    <row r="404" spans="1:14" x14ac:dyDescent="0.25">
      <c r="A404" s="26"/>
      <c r="B404" s="33"/>
      <c r="C404" s="314"/>
      <c r="D404" s="314"/>
      <c r="E404" s="26" t="s">
        <v>219</v>
      </c>
      <c r="F404" s="26">
        <v>0.25</v>
      </c>
      <c r="G404" s="26">
        <v>0.25</v>
      </c>
      <c r="H404" s="26"/>
      <c r="I404" s="26"/>
      <c r="J404" s="26"/>
      <c r="K404" s="26"/>
      <c r="L404" s="26"/>
      <c r="M404" s="8"/>
      <c r="N404" s="8">
        <v>2E-3</v>
      </c>
    </row>
    <row r="405" spans="1:14" x14ac:dyDescent="0.25">
      <c r="A405" s="26"/>
      <c r="B405" s="33"/>
      <c r="C405" s="314"/>
      <c r="D405" s="314"/>
      <c r="E405" s="26" t="s">
        <v>220</v>
      </c>
      <c r="F405" s="26"/>
      <c r="G405" s="26">
        <v>100</v>
      </c>
      <c r="H405" s="26"/>
      <c r="I405" s="26"/>
      <c r="J405" s="26"/>
      <c r="K405" s="26"/>
      <c r="L405" s="26"/>
      <c r="M405" s="8"/>
      <c r="N405" s="8">
        <v>0</v>
      </c>
    </row>
    <row r="406" spans="1:14" x14ac:dyDescent="0.25">
      <c r="A406" s="26"/>
      <c r="B406" s="33"/>
      <c r="C406" s="314"/>
      <c r="D406" s="314"/>
      <c r="E406" s="26" t="s">
        <v>33</v>
      </c>
      <c r="F406" s="26">
        <v>4</v>
      </c>
      <c r="G406" s="26">
        <v>4</v>
      </c>
      <c r="H406" s="26"/>
      <c r="I406" s="26">
        <v>0.03</v>
      </c>
      <c r="J406" s="26">
        <v>2.9</v>
      </c>
      <c r="K406" s="26">
        <v>26.44</v>
      </c>
      <c r="L406" s="26">
        <v>25.88</v>
      </c>
      <c r="M406" s="8">
        <v>504.7</v>
      </c>
      <c r="N406" s="8">
        <v>1.04</v>
      </c>
    </row>
    <row r="407" spans="1:14" ht="24" x14ac:dyDescent="0.25">
      <c r="A407" s="26"/>
      <c r="B407" s="33"/>
      <c r="C407" s="314"/>
      <c r="D407" s="314"/>
      <c r="E407" s="26" t="s">
        <v>23</v>
      </c>
      <c r="F407" s="26">
        <v>3</v>
      </c>
      <c r="G407" s="26">
        <v>3</v>
      </c>
      <c r="H407" s="26"/>
      <c r="I407" s="26">
        <v>0.02</v>
      </c>
      <c r="J407" s="26">
        <v>2.1800000000000002</v>
      </c>
      <c r="K407" s="26">
        <v>7.8E-2</v>
      </c>
      <c r="L407" s="26">
        <v>19.829999999999998</v>
      </c>
      <c r="M407" s="8">
        <v>504.7</v>
      </c>
      <c r="N407" s="8">
        <v>0.78</v>
      </c>
    </row>
    <row r="408" spans="1:14" x14ac:dyDescent="0.25">
      <c r="A408" s="26"/>
      <c r="B408" s="33"/>
      <c r="C408" s="314"/>
      <c r="D408" s="314"/>
      <c r="E408" s="26"/>
      <c r="F408" s="26"/>
      <c r="G408" s="26"/>
      <c r="H408" s="26" t="s">
        <v>221</v>
      </c>
      <c r="I408" s="27">
        <v>14.319999999999999</v>
      </c>
      <c r="J408" s="27">
        <v>17.89</v>
      </c>
      <c r="K408" s="27">
        <v>30.893000000000001</v>
      </c>
      <c r="L408" s="27">
        <v>230.93</v>
      </c>
      <c r="M408" s="64"/>
      <c r="N408" s="28">
        <v>14.819550000000001</v>
      </c>
    </row>
    <row r="409" spans="1:14" x14ac:dyDescent="0.25">
      <c r="A409" s="26" t="s">
        <v>222</v>
      </c>
      <c r="B409" s="561" t="s">
        <v>223</v>
      </c>
      <c r="C409" s="314"/>
      <c r="D409" s="314"/>
      <c r="E409" s="26" t="s">
        <v>107</v>
      </c>
      <c r="F409" s="26">
        <v>142</v>
      </c>
      <c r="G409" s="26">
        <v>127.6</v>
      </c>
      <c r="H409" s="26"/>
      <c r="I409" s="26">
        <v>0.57999999999999996</v>
      </c>
      <c r="J409" s="26">
        <v>0.51</v>
      </c>
      <c r="K409" s="26">
        <v>12.5</v>
      </c>
      <c r="L409" s="26">
        <v>57.42</v>
      </c>
      <c r="M409" s="8">
        <v>83.14</v>
      </c>
      <c r="N409" s="8">
        <v>14.058</v>
      </c>
    </row>
    <row r="410" spans="1:14" ht="24" x14ac:dyDescent="0.25">
      <c r="A410" s="26" t="s">
        <v>224</v>
      </c>
      <c r="B410" s="561"/>
      <c r="C410" s="374" t="s">
        <v>423</v>
      </c>
      <c r="D410" s="374" t="s">
        <v>424</v>
      </c>
      <c r="E410" s="26" t="s">
        <v>133</v>
      </c>
      <c r="F410" s="26"/>
      <c r="G410" s="26">
        <v>60</v>
      </c>
      <c r="H410" s="26"/>
      <c r="I410" s="26"/>
      <c r="J410" s="26"/>
      <c r="K410" s="26"/>
      <c r="L410" s="26"/>
      <c r="M410" s="8"/>
      <c r="N410" s="8">
        <v>0</v>
      </c>
    </row>
    <row r="411" spans="1:14" x14ac:dyDescent="0.25">
      <c r="A411" s="26"/>
      <c r="B411" s="561"/>
      <c r="C411" s="314"/>
      <c r="D411" s="314"/>
      <c r="E411" s="26" t="s">
        <v>20</v>
      </c>
      <c r="F411" s="26">
        <v>15</v>
      </c>
      <c r="G411" s="26"/>
      <c r="H411" s="26"/>
      <c r="I411" s="26" t="s">
        <v>21</v>
      </c>
      <c r="J411" s="26" t="s">
        <v>21</v>
      </c>
      <c r="K411" s="26">
        <v>14.97</v>
      </c>
      <c r="L411" s="26">
        <v>56.85</v>
      </c>
      <c r="M411" s="8">
        <v>52.87</v>
      </c>
      <c r="N411" s="8">
        <v>0.81</v>
      </c>
    </row>
    <row r="412" spans="1:14" x14ac:dyDescent="0.25">
      <c r="A412" s="26"/>
      <c r="B412" s="33"/>
      <c r="C412" s="314"/>
      <c r="D412" s="314"/>
      <c r="E412" s="26" t="s">
        <v>225</v>
      </c>
      <c r="F412" s="26">
        <v>15</v>
      </c>
      <c r="G412" s="26"/>
      <c r="H412" s="26"/>
      <c r="I412" s="26" t="s">
        <v>21</v>
      </c>
      <c r="J412" s="26" t="s">
        <v>21</v>
      </c>
      <c r="K412" s="26">
        <v>2.14</v>
      </c>
      <c r="L412" s="26">
        <v>8.48</v>
      </c>
      <c r="M412" s="8"/>
      <c r="N412" s="8">
        <v>1.95</v>
      </c>
    </row>
    <row r="413" spans="1:14" x14ac:dyDescent="0.25">
      <c r="A413" s="26"/>
      <c r="B413" s="33"/>
      <c r="C413" s="314"/>
      <c r="D413" s="314"/>
      <c r="E413" s="26" t="s">
        <v>226</v>
      </c>
      <c r="F413" s="26">
        <v>30</v>
      </c>
      <c r="G413" s="26">
        <v>30</v>
      </c>
      <c r="H413" s="26"/>
      <c r="I413" s="26">
        <v>5.01</v>
      </c>
      <c r="J413" s="26">
        <v>2.7</v>
      </c>
      <c r="K413" s="26">
        <v>0.9</v>
      </c>
      <c r="L413" s="26">
        <v>47.7</v>
      </c>
      <c r="M413" s="8">
        <v>321.70999999999998</v>
      </c>
      <c r="N413" s="8">
        <v>5.55</v>
      </c>
    </row>
    <row r="414" spans="1:14" x14ac:dyDescent="0.25">
      <c r="A414" s="26"/>
      <c r="B414" s="33"/>
      <c r="C414" s="314"/>
      <c r="D414" s="314"/>
      <c r="E414" s="26" t="s">
        <v>227</v>
      </c>
      <c r="F414" s="26"/>
      <c r="G414" s="26">
        <v>60</v>
      </c>
      <c r="H414" s="26"/>
      <c r="I414" s="26"/>
      <c r="J414" s="26"/>
      <c r="K414" s="26"/>
      <c r="L414" s="26"/>
      <c r="M414" s="8"/>
      <c r="N414" s="8">
        <v>0</v>
      </c>
    </row>
    <row r="415" spans="1:14" ht="24" x14ac:dyDescent="0.25">
      <c r="A415" s="26"/>
      <c r="B415" s="33"/>
      <c r="C415" s="314"/>
      <c r="D415" s="314"/>
      <c r="E415" s="26" t="s">
        <v>228</v>
      </c>
      <c r="F415" s="26"/>
      <c r="G415" s="26">
        <v>150</v>
      </c>
      <c r="H415" s="26"/>
      <c r="I415" s="26"/>
      <c r="J415" s="26"/>
      <c r="K415" s="26"/>
      <c r="L415" s="26"/>
      <c r="M415" s="8"/>
      <c r="N415" s="8">
        <v>0</v>
      </c>
    </row>
    <row r="416" spans="1:14" ht="24" x14ac:dyDescent="0.25">
      <c r="A416" s="26"/>
      <c r="B416" s="33"/>
      <c r="C416" s="314"/>
      <c r="D416" s="314"/>
      <c r="E416" s="26"/>
      <c r="F416" s="26"/>
      <c r="G416" s="26"/>
      <c r="H416" s="26" t="s">
        <v>229</v>
      </c>
      <c r="I416" s="27">
        <v>5.59</v>
      </c>
      <c r="J416" s="27">
        <v>3.21</v>
      </c>
      <c r="K416" s="27">
        <v>30.509999999999998</v>
      </c>
      <c r="L416" s="27">
        <v>170.45000000000002</v>
      </c>
      <c r="M416" s="64"/>
      <c r="N416" s="28">
        <v>22.368000000000002</v>
      </c>
    </row>
    <row r="417" spans="1:14" x14ac:dyDescent="0.25">
      <c r="A417" s="26"/>
      <c r="B417" s="595" t="s">
        <v>30</v>
      </c>
      <c r="C417" s="344">
        <v>70</v>
      </c>
      <c r="D417" s="344">
        <v>90</v>
      </c>
      <c r="E417" s="12" t="s">
        <v>31</v>
      </c>
      <c r="F417" s="12">
        <v>80</v>
      </c>
      <c r="G417" s="12">
        <v>80</v>
      </c>
      <c r="H417" s="10"/>
      <c r="I417" s="12">
        <v>6.96</v>
      </c>
      <c r="J417" s="12">
        <v>1.2</v>
      </c>
      <c r="K417" s="12">
        <v>32.96</v>
      </c>
      <c r="L417" s="12">
        <v>181</v>
      </c>
      <c r="M417" s="8">
        <v>55.61</v>
      </c>
      <c r="N417" s="8">
        <v>2.6663999999999994</v>
      </c>
    </row>
    <row r="418" spans="1:14" x14ac:dyDescent="0.25">
      <c r="A418" s="26"/>
      <c r="B418" s="596"/>
      <c r="C418" s="345">
        <v>10</v>
      </c>
      <c r="D418" s="345">
        <v>10</v>
      </c>
      <c r="E418" s="12" t="s">
        <v>32</v>
      </c>
      <c r="F418" s="12">
        <v>10</v>
      </c>
      <c r="G418" s="12"/>
      <c r="H418" s="10"/>
      <c r="I418" s="12">
        <v>2.68</v>
      </c>
      <c r="J418" s="12">
        <v>2.57</v>
      </c>
      <c r="K418" s="12" t="s">
        <v>21</v>
      </c>
      <c r="L418" s="12">
        <v>33.79</v>
      </c>
      <c r="M418" s="8">
        <v>523.4</v>
      </c>
      <c r="N418" s="8">
        <v>3.165</v>
      </c>
    </row>
    <row r="419" spans="1:14" x14ac:dyDescent="0.25">
      <c r="A419" s="26"/>
      <c r="B419" s="18"/>
      <c r="C419" s="18">
        <v>10</v>
      </c>
      <c r="D419" s="18">
        <v>10</v>
      </c>
      <c r="E419" s="12" t="s">
        <v>33</v>
      </c>
      <c r="F419" s="12">
        <v>10</v>
      </c>
      <c r="G419" s="12"/>
      <c r="H419" s="10"/>
      <c r="I419" s="12">
        <v>0.08</v>
      </c>
      <c r="J419" s="12">
        <v>7.25</v>
      </c>
      <c r="K419" s="12">
        <v>0.26</v>
      </c>
      <c r="L419" s="12">
        <v>66.099999999999994</v>
      </c>
      <c r="M419" s="8">
        <v>504.7</v>
      </c>
      <c r="N419" s="8">
        <v>2.6</v>
      </c>
    </row>
    <row r="420" spans="1:14" ht="24" x14ac:dyDescent="0.25">
      <c r="A420" s="26"/>
      <c r="B420" s="7"/>
      <c r="C420" s="348"/>
      <c r="D420" s="348"/>
      <c r="E420" s="12"/>
      <c r="F420" s="12"/>
      <c r="G420" s="12"/>
      <c r="H420" s="10" t="s">
        <v>35</v>
      </c>
      <c r="I420" s="14">
        <v>9.7200000000000006</v>
      </c>
      <c r="J420" s="14">
        <v>11.02</v>
      </c>
      <c r="K420" s="14">
        <v>33.22</v>
      </c>
      <c r="L420" s="14">
        <v>280.89</v>
      </c>
      <c r="M420" s="8"/>
      <c r="N420" s="15">
        <v>8.4314</v>
      </c>
    </row>
    <row r="421" spans="1:14" x14ac:dyDescent="0.25">
      <c r="A421" s="26" t="s">
        <v>230</v>
      </c>
      <c r="B421" s="568" t="s">
        <v>431</v>
      </c>
      <c r="C421" s="319"/>
      <c r="D421" s="319"/>
      <c r="E421" s="26" t="s">
        <v>232</v>
      </c>
      <c r="F421" s="26">
        <v>1</v>
      </c>
      <c r="G421" s="26"/>
      <c r="H421" s="26"/>
      <c r="I421" s="26">
        <v>1</v>
      </c>
      <c r="J421" s="26"/>
      <c r="K421" s="26" t="s">
        <v>21</v>
      </c>
      <c r="L421" s="26" t="s">
        <v>21</v>
      </c>
      <c r="M421" s="8">
        <v>613.21</v>
      </c>
      <c r="N421" s="8">
        <v>0.34899999999999998</v>
      </c>
    </row>
    <row r="422" spans="1:14" x14ac:dyDescent="0.25">
      <c r="A422" s="26"/>
      <c r="B422" s="569"/>
      <c r="C422" s="363"/>
      <c r="D422" s="363"/>
      <c r="E422" s="26" t="s">
        <v>20</v>
      </c>
      <c r="F422" s="26">
        <v>15</v>
      </c>
      <c r="G422" s="26"/>
      <c r="H422" s="26"/>
      <c r="I422" s="26" t="s">
        <v>21</v>
      </c>
      <c r="J422" s="26">
        <v>14.9</v>
      </c>
      <c r="K422" s="26" t="s">
        <v>21</v>
      </c>
      <c r="L422" s="26">
        <v>56.8</v>
      </c>
      <c r="M422" s="8">
        <v>52.87</v>
      </c>
      <c r="N422" s="8">
        <v>7</v>
      </c>
    </row>
    <row r="423" spans="1:14" x14ac:dyDescent="0.25">
      <c r="A423" s="26"/>
      <c r="B423" s="33"/>
      <c r="C423" s="314"/>
      <c r="D423" s="314"/>
      <c r="E423" s="26"/>
      <c r="F423" s="26"/>
      <c r="G423" s="26"/>
      <c r="H423" s="26">
        <v>200</v>
      </c>
      <c r="I423" s="27">
        <v>1</v>
      </c>
      <c r="J423" s="27">
        <v>14.9</v>
      </c>
      <c r="K423" s="27">
        <v>0</v>
      </c>
      <c r="L423" s="27">
        <v>56.8</v>
      </c>
      <c r="M423" s="64"/>
      <c r="N423" s="28">
        <v>7.3490000000000002</v>
      </c>
    </row>
    <row r="424" spans="1:14" ht="24" x14ac:dyDescent="0.25">
      <c r="A424" s="26"/>
      <c r="B424" s="33" t="s">
        <v>146</v>
      </c>
      <c r="C424" s="314">
        <v>120</v>
      </c>
      <c r="D424" s="314">
        <v>120</v>
      </c>
      <c r="E424" s="26" t="s">
        <v>233</v>
      </c>
      <c r="F424" s="26">
        <v>120</v>
      </c>
      <c r="G424" s="26">
        <v>120</v>
      </c>
      <c r="H424" s="26">
        <v>120</v>
      </c>
      <c r="I424" s="26">
        <v>0.96</v>
      </c>
      <c r="J424" s="26">
        <v>0.27</v>
      </c>
      <c r="K424" s="26">
        <v>7.19</v>
      </c>
      <c r="L424" s="46">
        <v>35.520000000000003</v>
      </c>
      <c r="M424" s="8">
        <v>138.55000000000001</v>
      </c>
      <c r="N424" s="8">
        <v>14.4</v>
      </c>
    </row>
    <row r="425" spans="1:14" x14ac:dyDescent="0.25">
      <c r="A425" s="12" t="s">
        <v>38</v>
      </c>
      <c r="B425" s="7" t="s">
        <v>39</v>
      </c>
      <c r="C425" s="348">
        <v>200</v>
      </c>
      <c r="D425" s="348">
        <v>200</v>
      </c>
      <c r="E425" s="12" t="s">
        <v>39</v>
      </c>
      <c r="F425" s="12">
        <v>200</v>
      </c>
      <c r="G425" s="12">
        <v>200</v>
      </c>
      <c r="H425" s="10">
        <v>200</v>
      </c>
      <c r="I425" s="12"/>
      <c r="J425" s="12"/>
      <c r="K425" s="12">
        <v>19</v>
      </c>
      <c r="L425" s="12">
        <v>75</v>
      </c>
      <c r="M425" s="8">
        <v>65.86</v>
      </c>
      <c r="N425" s="8">
        <v>14</v>
      </c>
    </row>
    <row r="426" spans="1:14" x14ac:dyDescent="0.25">
      <c r="A426" s="26"/>
      <c r="B426" s="155" t="s">
        <v>40</v>
      </c>
      <c r="C426" s="317"/>
      <c r="D426" s="317"/>
      <c r="E426" s="26"/>
      <c r="F426" s="26"/>
      <c r="G426" s="26"/>
      <c r="H426" s="26"/>
      <c r="I426" s="48">
        <v>31.589999999999996</v>
      </c>
      <c r="J426" s="48">
        <v>47.29</v>
      </c>
      <c r="K426" s="48">
        <v>120.81299999999999</v>
      </c>
      <c r="L426" s="48">
        <v>849.58999999999992</v>
      </c>
      <c r="M426" s="67"/>
      <c r="N426" s="41">
        <v>81.367949999999993</v>
      </c>
    </row>
    <row r="427" spans="1:14" x14ac:dyDescent="0.25">
      <c r="A427" s="610" t="s">
        <v>41</v>
      </c>
      <c r="B427" s="564"/>
      <c r="C427" s="315"/>
      <c r="D427" s="315"/>
      <c r="E427" s="26"/>
      <c r="F427" s="26"/>
      <c r="G427" s="26"/>
      <c r="H427" s="26"/>
      <c r="I427" s="49"/>
      <c r="J427" s="49"/>
      <c r="K427" s="49"/>
      <c r="L427" s="49"/>
      <c r="M427" s="8"/>
      <c r="N427" s="8">
        <v>0</v>
      </c>
    </row>
    <row r="428" spans="1:14" x14ac:dyDescent="0.25">
      <c r="A428" s="26" t="s">
        <v>105</v>
      </c>
      <c r="B428" s="561" t="s">
        <v>106</v>
      </c>
      <c r="C428" s="314">
        <v>80</v>
      </c>
      <c r="D428" s="314">
        <v>120</v>
      </c>
      <c r="E428" s="26" t="s">
        <v>107</v>
      </c>
      <c r="F428" s="26">
        <v>22.7</v>
      </c>
      <c r="G428" s="26">
        <v>20</v>
      </c>
      <c r="H428" s="26"/>
      <c r="I428" s="26">
        <v>0.09</v>
      </c>
      <c r="J428" s="26">
        <v>7.0000000000000007E-2</v>
      </c>
      <c r="K428" s="26">
        <v>1.79</v>
      </c>
      <c r="L428" s="26">
        <v>9.98</v>
      </c>
      <c r="M428" s="8">
        <v>83.14</v>
      </c>
      <c r="N428" s="8">
        <v>2.2472999999999996</v>
      </c>
    </row>
    <row r="429" spans="1:14" ht="24" x14ac:dyDescent="0.25">
      <c r="A429" s="26"/>
      <c r="B429" s="561"/>
      <c r="C429" s="314"/>
      <c r="D429" s="314"/>
      <c r="E429" s="26" t="s">
        <v>108</v>
      </c>
      <c r="F429" s="26">
        <v>29.4</v>
      </c>
      <c r="G429" s="26">
        <v>25</v>
      </c>
      <c r="H429" s="26"/>
      <c r="I429" s="26">
        <v>0.55000000000000004</v>
      </c>
      <c r="J429" s="26">
        <v>0.02</v>
      </c>
      <c r="K429" s="26">
        <v>0.22</v>
      </c>
      <c r="L429" s="26">
        <v>6.42</v>
      </c>
      <c r="M429" s="8">
        <v>154.72999999999999</v>
      </c>
      <c r="N429" s="8">
        <v>4.5570000000000004</v>
      </c>
    </row>
    <row r="430" spans="1:14" ht="24" x14ac:dyDescent="0.25">
      <c r="A430" s="26"/>
      <c r="B430" s="33"/>
      <c r="C430" s="314"/>
      <c r="D430" s="314"/>
      <c r="E430" s="26" t="s">
        <v>109</v>
      </c>
      <c r="F430" s="26">
        <v>25</v>
      </c>
      <c r="G430" s="26">
        <v>20</v>
      </c>
      <c r="H430" s="26"/>
      <c r="I430" s="26">
        <v>0.2</v>
      </c>
      <c r="J430" s="26" t="s">
        <v>21</v>
      </c>
      <c r="K430" s="26">
        <v>0.76</v>
      </c>
      <c r="L430" s="26">
        <v>3.25</v>
      </c>
      <c r="M430" s="8">
        <v>130.35</v>
      </c>
      <c r="N430" s="8">
        <v>2.25</v>
      </c>
    </row>
    <row r="431" spans="1:14" x14ac:dyDescent="0.25">
      <c r="A431" s="26"/>
      <c r="B431" s="33"/>
      <c r="C431" s="314"/>
      <c r="D431" s="314"/>
      <c r="E431" s="26" t="s">
        <v>44</v>
      </c>
      <c r="F431" s="26">
        <v>18.8</v>
      </c>
      <c r="G431" s="26">
        <v>15</v>
      </c>
      <c r="H431" s="26"/>
      <c r="I431" s="26">
        <v>0.16</v>
      </c>
      <c r="J431" s="26">
        <v>0.01</v>
      </c>
      <c r="K431" s="26">
        <v>1.02</v>
      </c>
      <c r="L431" s="26">
        <v>3.4</v>
      </c>
      <c r="M431" s="8">
        <v>36.67</v>
      </c>
      <c r="N431" s="8">
        <v>0.3196</v>
      </c>
    </row>
    <row r="432" spans="1:14" ht="24" x14ac:dyDescent="0.25">
      <c r="A432" s="26"/>
      <c r="B432" s="33"/>
      <c r="C432" s="314"/>
      <c r="D432" s="314"/>
      <c r="E432" s="26" t="s">
        <v>52</v>
      </c>
      <c r="F432" s="26">
        <v>20</v>
      </c>
      <c r="G432" s="26">
        <v>20</v>
      </c>
      <c r="H432" s="26"/>
      <c r="I432" s="26" t="s">
        <v>21</v>
      </c>
      <c r="J432" s="26">
        <v>19.98</v>
      </c>
      <c r="K432" s="26" t="s">
        <v>21</v>
      </c>
      <c r="L432" s="26">
        <v>179.6</v>
      </c>
      <c r="M432" s="8">
        <v>118.3</v>
      </c>
      <c r="N432" s="8">
        <v>1.48</v>
      </c>
    </row>
    <row r="433" spans="1:14" ht="24" x14ac:dyDescent="0.25">
      <c r="A433" s="26"/>
      <c r="B433" s="33"/>
      <c r="C433" s="314"/>
      <c r="D433" s="314"/>
      <c r="E433" s="26" t="s">
        <v>110</v>
      </c>
      <c r="F433" s="26">
        <v>9.5</v>
      </c>
      <c r="G433" s="26">
        <v>4</v>
      </c>
      <c r="H433" s="26"/>
      <c r="I433" s="26">
        <v>0.04</v>
      </c>
      <c r="J433" s="26" t="s">
        <v>21</v>
      </c>
      <c r="K433" s="26">
        <v>0.12</v>
      </c>
      <c r="L433" s="26">
        <v>1.24</v>
      </c>
      <c r="M433" s="8"/>
      <c r="N433" s="8">
        <v>1.5674999999999999</v>
      </c>
    </row>
    <row r="434" spans="1:14" x14ac:dyDescent="0.25">
      <c r="A434" s="26"/>
      <c r="B434" s="33"/>
      <c r="C434" s="314"/>
      <c r="D434" s="314"/>
      <c r="E434" s="26" t="s">
        <v>20</v>
      </c>
      <c r="F434" s="26">
        <v>1</v>
      </c>
      <c r="G434" s="26">
        <v>1</v>
      </c>
      <c r="H434" s="26"/>
      <c r="I434" s="26" t="s">
        <v>21</v>
      </c>
      <c r="J434" s="26" t="s">
        <v>21</v>
      </c>
      <c r="K434" s="26">
        <v>0.99</v>
      </c>
      <c r="L434" s="26">
        <v>3.79</v>
      </c>
      <c r="M434" s="8">
        <v>52.87</v>
      </c>
      <c r="N434" s="8">
        <v>5.3999999999999999E-2</v>
      </c>
    </row>
    <row r="435" spans="1:14" x14ac:dyDescent="0.25">
      <c r="A435" s="26"/>
      <c r="B435" s="33"/>
      <c r="C435" s="314"/>
      <c r="D435" s="314"/>
      <c r="E435" s="26"/>
      <c r="F435" s="26"/>
      <c r="G435" s="26"/>
      <c r="H435" s="26">
        <v>100</v>
      </c>
      <c r="I435" s="40">
        <v>1.04</v>
      </c>
      <c r="J435" s="40">
        <v>20.080000000000002</v>
      </c>
      <c r="K435" s="40">
        <v>4.9000000000000004</v>
      </c>
      <c r="L435" s="40">
        <v>207.67999999999998</v>
      </c>
      <c r="M435" s="67"/>
      <c r="N435" s="41">
        <v>12.475399999999999</v>
      </c>
    </row>
    <row r="436" spans="1:14" ht="24" x14ac:dyDescent="0.25">
      <c r="A436" s="26" t="s">
        <v>234</v>
      </c>
      <c r="B436" s="561" t="s">
        <v>235</v>
      </c>
      <c r="C436" s="374" t="s">
        <v>58</v>
      </c>
      <c r="D436" s="374" t="s">
        <v>58</v>
      </c>
      <c r="E436" s="26" t="s">
        <v>113</v>
      </c>
      <c r="F436" s="26">
        <v>25</v>
      </c>
      <c r="G436" s="26">
        <v>25</v>
      </c>
      <c r="H436" s="26"/>
      <c r="I436" s="39">
        <v>2.75</v>
      </c>
      <c r="J436" s="39">
        <v>1.5</v>
      </c>
      <c r="K436" s="39">
        <v>12.92</v>
      </c>
      <c r="L436" s="39">
        <v>74.61</v>
      </c>
      <c r="M436" s="8"/>
      <c r="N436" s="8">
        <v>0.57499999999999996</v>
      </c>
    </row>
    <row r="437" spans="1:14" x14ac:dyDescent="0.25">
      <c r="A437" s="26"/>
      <c r="B437" s="561"/>
      <c r="C437" s="314"/>
      <c r="D437" s="314"/>
      <c r="E437" s="26" t="s">
        <v>44</v>
      </c>
      <c r="F437" s="26">
        <v>12.5</v>
      </c>
      <c r="G437" s="26">
        <v>10</v>
      </c>
      <c r="H437" s="26"/>
      <c r="I437" s="39">
        <v>0.13</v>
      </c>
      <c r="J437" s="39">
        <v>0.01</v>
      </c>
      <c r="K437" s="39">
        <v>0.71</v>
      </c>
      <c r="L437" s="39">
        <v>3.3</v>
      </c>
      <c r="M437" s="8" t="s">
        <v>432</v>
      </c>
      <c r="N437" s="8">
        <v>0.21249999999999999</v>
      </c>
    </row>
    <row r="438" spans="1:14" x14ac:dyDescent="0.25">
      <c r="A438" s="26"/>
      <c r="B438" s="33"/>
      <c r="C438" s="314"/>
      <c r="D438" s="314"/>
      <c r="E438" s="26" t="s">
        <v>53</v>
      </c>
      <c r="F438" s="26">
        <v>12</v>
      </c>
      <c r="G438" s="26">
        <v>10</v>
      </c>
      <c r="H438" s="26"/>
      <c r="I438" s="39">
        <v>0.14000000000000001</v>
      </c>
      <c r="J438" s="39" t="s">
        <v>21</v>
      </c>
      <c r="K438" s="39">
        <v>0.91</v>
      </c>
      <c r="L438" s="39">
        <v>4.0999999999999996</v>
      </c>
      <c r="M438" s="8">
        <v>27.74</v>
      </c>
      <c r="N438" s="8">
        <v>0.26400000000000001</v>
      </c>
    </row>
    <row r="439" spans="1:14" x14ac:dyDescent="0.25">
      <c r="A439" s="26"/>
      <c r="B439" s="33"/>
      <c r="C439" s="314"/>
      <c r="D439" s="314"/>
      <c r="E439" s="26" t="s">
        <v>51</v>
      </c>
      <c r="F439" s="26">
        <v>100</v>
      </c>
      <c r="G439" s="26">
        <v>75</v>
      </c>
      <c r="H439" s="26"/>
      <c r="I439" s="26">
        <v>2</v>
      </c>
      <c r="J439" s="26">
        <v>0.28000000000000003</v>
      </c>
      <c r="K439" s="26">
        <v>12.45</v>
      </c>
      <c r="L439" s="26">
        <v>57.61</v>
      </c>
      <c r="M439" s="8">
        <v>30.16</v>
      </c>
      <c r="N439" s="8">
        <v>1.7</v>
      </c>
    </row>
    <row r="440" spans="1:14" ht="24" x14ac:dyDescent="0.25">
      <c r="A440" s="26"/>
      <c r="B440" s="33"/>
      <c r="C440" s="314"/>
      <c r="D440" s="314"/>
      <c r="E440" s="26" t="s">
        <v>23</v>
      </c>
      <c r="F440" s="26">
        <v>5</v>
      </c>
      <c r="G440" s="26">
        <v>5</v>
      </c>
      <c r="H440" s="26"/>
      <c r="I440" s="39">
        <v>0.04</v>
      </c>
      <c r="J440" s="39">
        <v>3.6</v>
      </c>
      <c r="K440" s="39">
        <v>0.06</v>
      </c>
      <c r="L440" s="39">
        <v>33.049999999999997</v>
      </c>
      <c r="M440" s="8">
        <v>504.7</v>
      </c>
      <c r="N440" s="8">
        <v>1.3</v>
      </c>
    </row>
    <row r="441" spans="1:14" ht="24" x14ac:dyDescent="0.25">
      <c r="A441" s="26"/>
      <c r="B441" s="33"/>
      <c r="C441" s="314"/>
      <c r="D441" s="314"/>
      <c r="E441" s="26" t="s">
        <v>175</v>
      </c>
      <c r="F441" s="26">
        <v>237.5</v>
      </c>
      <c r="G441" s="26">
        <v>237.5</v>
      </c>
      <c r="H441" s="26"/>
      <c r="I441" s="39">
        <v>1.95</v>
      </c>
      <c r="J441" s="39">
        <v>4.9000000000000004</v>
      </c>
      <c r="K441" s="39">
        <v>2.94</v>
      </c>
      <c r="L441" s="39">
        <v>8.82</v>
      </c>
      <c r="M441" s="8"/>
      <c r="N441" s="8">
        <v>1.425</v>
      </c>
    </row>
    <row r="442" spans="1:14" x14ac:dyDescent="0.25">
      <c r="A442" s="26"/>
      <c r="B442" s="33"/>
      <c r="C442" s="314"/>
      <c r="D442" s="314"/>
      <c r="E442" s="26" t="s">
        <v>56</v>
      </c>
      <c r="F442" s="26">
        <v>54</v>
      </c>
      <c r="G442" s="26">
        <v>40</v>
      </c>
      <c r="H442" s="26"/>
      <c r="I442" s="39">
        <v>10.4</v>
      </c>
      <c r="J442" s="39">
        <v>6.48</v>
      </c>
      <c r="K442" s="39" t="s">
        <v>21</v>
      </c>
      <c r="L442" s="39">
        <v>88.29</v>
      </c>
      <c r="M442" s="8">
        <v>323.91000000000003</v>
      </c>
      <c r="N442" s="8">
        <v>12.96</v>
      </c>
    </row>
    <row r="443" spans="1:14" ht="24" x14ac:dyDescent="0.25">
      <c r="A443" s="26"/>
      <c r="B443" s="33"/>
      <c r="C443" s="314"/>
      <c r="D443" s="314"/>
      <c r="E443" s="26"/>
      <c r="F443" s="26"/>
      <c r="G443" s="26"/>
      <c r="H443" s="26" t="s">
        <v>58</v>
      </c>
      <c r="I443" s="50">
        <v>17.41</v>
      </c>
      <c r="J443" s="50">
        <v>16.770000000000003</v>
      </c>
      <c r="K443" s="50">
        <v>29.99</v>
      </c>
      <c r="L443" s="50">
        <v>269.78000000000003</v>
      </c>
      <c r="M443" s="64"/>
      <c r="N443" s="28">
        <v>18.436500000000002</v>
      </c>
    </row>
    <row r="444" spans="1:14" x14ac:dyDescent="0.25">
      <c r="A444" s="26" t="s">
        <v>205</v>
      </c>
      <c r="B444" s="568" t="s">
        <v>236</v>
      </c>
      <c r="C444" s="319"/>
      <c r="D444" s="319"/>
      <c r="E444" s="26" t="s">
        <v>61</v>
      </c>
      <c r="F444" s="26">
        <v>38.47</v>
      </c>
      <c r="G444" s="26">
        <v>29.47</v>
      </c>
      <c r="H444" s="26"/>
      <c r="I444" s="26">
        <v>6.32</v>
      </c>
      <c r="J444" s="26">
        <v>8.5399999999999991</v>
      </c>
      <c r="K444" s="26"/>
      <c r="L444" s="26">
        <v>90.6</v>
      </c>
      <c r="M444" s="8">
        <v>323.91000000000003</v>
      </c>
      <c r="N444" s="8">
        <v>9.2327999999999992</v>
      </c>
    </row>
    <row r="445" spans="1:14" x14ac:dyDescent="0.25">
      <c r="A445" s="26"/>
      <c r="B445" s="569"/>
      <c r="C445" s="320">
        <v>41</v>
      </c>
      <c r="D445" s="320">
        <v>41</v>
      </c>
      <c r="E445" s="26" t="s">
        <v>53</v>
      </c>
      <c r="F445" s="26">
        <v>0.6</v>
      </c>
      <c r="G445" s="26">
        <v>0.6</v>
      </c>
      <c r="H445" s="26"/>
      <c r="I445" s="26" t="s">
        <v>21</v>
      </c>
      <c r="J445" s="26" t="s">
        <v>21</v>
      </c>
      <c r="K445" s="26" t="s">
        <v>21</v>
      </c>
      <c r="L445" s="26">
        <v>0.21</v>
      </c>
      <c r="M445" s="8">
        <v>27.74</v>
      </c>
      <c r="N445" s="8">
        <v>1.32E-2</v>
      </c>
    </row>
    <row r="446" spans="1:14" x14ac:dyDescent="0.25">
      <c r="A446" s="26"/>
      <c r="B446" s="33"/>
      <c r="C446" s="314"/>
      <c r="D446" s="314"/>
      <c r="E446" s="26" t="s">
        <v>94</v>
      </c>
      <c r="F446" s="26">
        <v>2</v>
      </c>
      <c r="G446" s="26">
        <v>2</v>
      </c>
      <c r="H446" s="26"/>
      <c r="I446" s="26">
        <v>0.22</v>
      </c>
      <c r="J446" s="26">
        <v>0.02</v>
      </c>
      <c r="K446" s="26">
        <v>1.44</v>
      </c>
      <c r="L446" s="26">
        <v>6.62</v>
      </c>
      <c r="M446" s="8"/>
      <c r="N446" s="8">
        <v>6.3039999999999999E-2</v>
      </c>
    </row>
    <row r="447" spans="1:14" x14ac:dyDescent="0.25">
      <c r="A447" s="26"/>
      <c r="B447" s="33"/>
      <c r="C447" s="314"/>
      <c r="D447" s="314"/>
      <c r="E447" s="26" t="s">
        <v>237</v>
      </c>
      <c r="F447" s="26">
        <v>7</v>
      </c>
      <c r="G447" s="26">
        <v>7</v>
      </c>
      <c r="H447" s="26"/>
      <c r="I447" s="26">
        <v>0.56999999999999995</v>
      </c>
      <c r="J447" s="26">
        <v>0.06</v>
      </c>
      <c r="K447" s="26">
        <v>0.47</v>
      </c>
      <c r="L447" s="26">
        <v>15.82</v>
      </c>
      <c r="M447" s="8">
        <v>46.28</v>
      </c>
      <c r="N447" s="8">
        <v>0.43064000000000002</v>
      </c>
    </row>
    <row r="448" spans="1:14" x14ac:dyDescent="0.25">
      <c r="A448" s="26"/>
      <c r="B448" s="33"/>
      <c r="C448" s="314"/>
      <c r="D448" s="314"/>
      <c r="E448" s="26" t="s">
        <v>22</v>
      </c>
      <c r="F448" s="26">
        <v>0.6</v>
      </c>
      <c r="G448" s="26">
        <v>0.6</v>
      </c>
      <c r="H448" s="26"/>
      <c r="I448" s="26" t="s">
        <v>21</v>
      </c>
      <c r="J448" s="26" t="s">
        <v>21</v>
      </c>
      <c r="K448" s="26" t="s">
        <v>21</v>
      </c>
      <c r="L448" s="26" t="s">
        <v>21</v>
      </c>
      <c r="M448" s="8"/>
      <c r="N448" s="8">
        <v>4.7999999999999996E-3</v>
      </c>
    </row>
    <row r="449" spans="1:14" x14ac:dyDescent="0.25">
      <c r="A449" s="26"/>
      <c r="B449" s="33"/>
      <c r="C449" s="314"/>
      <c r="D449" s="314"/>
      <c r="E449" s="26" t="s">
        <v>96</v>
      </c>
      <c r="F449" s="26"/>
      <c r="G449" s="26">
        <v>50</v>
      </c>
      <c r="H449" s="26"/>
      <c r="I449" s="26" t="s">
        <v>21</v>
      </c>
      <c r="J449" s="26"/>
      <c r="K449" s="26" t="s">
        <v>21</v>
      </c>
      <c r="L449" s="26" t="s">
        <v>21</v>
      </c>
      <c r="M449" s="8"/>
      <c r="N449" s="8">
        <v>0</v>
      </c>
    </row>
    <row r="450" spans="1:14" ht="24" x14ac:dyDescent="0.25">
      <c r="A450" s="26"/>
      <c r="B450" s="33"/>
      <c r="C450" s="314"/>
      <c r="D450" s="314"/>
      <c r="E450" s="26" t="s">
        <v>52</v>
      </c>
      <c r="F450" s="26">
        <v>2</v>
      </c>
      <c r="G450" s="26">
        <v>2</v>
      </c>
      <c r="H450" s="26"/>
      <c r="I450" s="26" t="s">
        <v>21</v>
      </c>
      <c r="J450" s="26">
        <v>1.99</v>
      </c>
      <c r="K450" s="26" t="s">
        <v>21</v>
      </c>
      <c r="L450" s="26">
        <v>17.98</v>
      </c>
      <c r="M450" s="8">
        <v>118.3</v>
      </c>
      <c r="N450" s="8">
        <v>0.14799999999999999</v>
      </c>
    </row>
    <row r="451" spans="1:14" x14ac:dyDescent="0.25">
      <c r="A451" s="26"/>
      <c r="B451" s="33"/>
      <c r="C451" s="314"/>
      <c r="D451" s="314"/>
      <c r="E451" s="26"/>
      <c r="F451" s="26"/>
      <c r="G451" s="26"/>
      <c r="H451" s="26">
        <v>41</v>
      </c>
      <c r="I451" s="27">
        <v>7.11</v>
      </c>
      <c r="J451" s="27">
        <v>10.61</v>
      </c>
      <c r="K451" s="27">
        <v>1.91</v>
      </c>
      <c r="L451" s="27">
        <v>131.22999999999999</v>
      </c>
      <c r="M451" s="64"/>
      <c r="N451" s="28">
        <v>9.8924799999999991</v>
      </c>
    </row>
    <row r="452" spans="1:14" x14ac:dyDescent="0.25">
      <c r="A452" s="12" t="s">
        <v>159</v>
      </c>
      <c r="B452" s="570" t="s">
        <v>238</v>
      </c>
      <c r="C452" s="321"/>
      <c r="D452" s="321"/>
      <c r="E452" s="12" t="s">
        <v>239</v>
      </c>
      <c r="F452" s="12">
        <v>33.299999999999997</v>
      </c>
      <c r="G452" s="12"/>
      <c r="H452" s="10"/>
      <c r="I452" s="12">
        <v>5.99</v>
      </c>
      <c r="J452" s="12">
        <v>1.55</v>
      </c>
      <c r="K452" s="12">
        <v>29.76</v>
      </c>
      <c r="L452" s="12">
        <v>157.9</v>
      </c>
      <c r="M452" s="8"/>
      <c r="N452" s="8">
        <v>0.63269999999999993</v>
      </c>
    </row>
    <row r="453" spans="1:14" x14ac:dyDescent="0.25">
      <c r="A453" s="12"/>
      <c r="B453" s="571"/>
      <c r="C453" s="322">
        <v>100</v>
      </c>
      <c r="D453" s="322">
        <v>100</v>
      </c>
      <c r="E453" s="12" t="s">
        <v>23</v>
      </c>
      <c r="F453" s="12">
        <v>5</v>
      </c>
      <c r="G453" s="12"/>
      <c r="H453" s="10"/>
      <c r="I453" s="12">
        <v>0.04</v>
      </c>
      <c r="J453" s="12">
        <v>3.6</v>
      </c>
      <c r="K453" s="12">
        <v>0.13</v>
      </c>
      <c r="L453" s="12">
        <v>33.6</v>
      </c>
      <c r="M453" s="8">
        <v>504.7</v>
      </c>
      <c r="N453" s="8">
        <v>1.3</v>
      </c>
    </row>
    <row r="454" spans="1:14" x14ac:dyDescent="0.25">
      <c r="A454" s="12"/>
      <c r="B454" s="7"/>
      <c r="C454" s="348"/>
      <c r="D454" s="348"/>
      <c r="E454" s="12" t="s">
        <v>22</v>
      </c>
      <c r="F454" s="12">
        <v>1</v>
      </c>
      <c r="G454" s="12"/>
      <c r="H454" s="10"/>
      <c r="I454" s="12"/>
      <c r="J454" s="12"/>
      <c r="K454" s="12"/>
      <c r="L454" s="12"/>
      <c r="M454" s="8"/>
      <c r="N454" s="8">
        <v>8.0000000000000002E-3</v>
      </c>
    </row>
    <row r="455" spans="1:14" x14ac:dyDescent="0.25">
      <c r="A455" s="12"/>
      <c r="B455" s="7"/>
      <c r="C455" s="348"/>
      <c r="D455" s="348"/>
      <c r="E455" s="12"/>
      <c r="F455" s="12"/>
      <c r="G455" s="12"/>
      <c r="H455" s="10">
        <v>100</v>
      </c>
      <c r="I455" s="14">
        <v>6.03</v>
      </c>
      <c r="J455" s="14">
        <v>5.15</v>
      </c>
      <c r="K455" s="14">
        <v>29.89</v>
      </c>
      <c r="L455" s="14">
        <v>191.5</v>
      </c>
      <c r="M455" s="8"/>
      <c r="N455" s="15">
        <v>1.9407000000000001</v>
      </c>
    </row>
    <row r="456" spans="1:14" x14ac:dyDescent="0.25">
      <c r="A456" s="26" t="s">
        <v>204</v>
      </c>
      <c r="B456" s="578" t="s">
        <v>120</v>
      </c>
      <c r="C456" s="327"/>
      <c r="D456" s="327"/>
      <c r="E456" s="26" t="s">
        <v>55</v>
      </c>
      <c r="F456" s="26">
        <v>50</v>
      </c>
      <c r="G456" s="26"/>
      <c r="H456" s="26"/>
      <c r="I456" s="26">
        <v>0.41</v>
      </c>
      <c r="J456" s="26">
        <v>1.03</v>
      </c>
      <c r="K456" s="26">
        <v>0.61</v>
      </c>
      <c r="L456" s="26">
        <v>1.85</v>
      </c>
      <c r="M456" s="8"/>
      <c r="N456" s="8">
        <v>0.3</v>
      </c>
    </row>
    <row r="457" spans="1:14" ht="24" x14ac:dyDescent="0.25">
      <c r="A457" s="26"/>
      <c r="B457" s="579"/>
      <c r="C457" s="328">
        <v>50</v>
      </c>
      <c r="D457" s="328">
        <v>50</v>
      </c>
      <c r="E457" s="26" t="s">
        <v>52</v>
      </c>
      <c r="F457" s="26">
        <v>1</v>
      </c>
      <c r="G457" s="26"/>
      <c r="H457" s="26"/>
      <c r="I457" s="26"/>
      <c r="J457" s="26">
        <v>0.99</v>
      </c>
      <c r="K457" s="26"/>
      <c r="L457" s="26">
        <v>8.99</v>
      </c>
      <c r="M457" s="8">
        <v>504.7</v>
      </c>
      <c r="N457" s="8">
        <v>7.3999999999999996E-2</v>
      </c>
    </row>
    <row r="458" spans="1:14" x14ac:dyDescent="0.25">
      <c r="A458" s="26"/>
      <c r="B458" s="33"/>
      <c r="C458" s="314"/>
      <c r="D458" s="314"/>
      <c r="E458" s="26" t="s">
        <v>65</v>
      </c>
      <c r="F458" s="26">
        <v>2.5</v>
      </c>
      <c r="G458" s="26"/>
      <c r="H458" s="26"/>
      <c r="I458" s="26">
        <v>0.26</v>
      </c>
      <c r="J458" s="26">
        <v>0.02</v>
      </c>
      <c r="K458" s="26">
        <v>1.71</v>
      </c>
      <c r="L458" s="26">
        <v>8.35</v>
      </c>
      <c r="M458" s="8">
        <v>31.32</v>
      </c>
      <c r="N458" s="8">
        <v>5.7000000000000002E-2</v>
      </c>
    </row>
    <row r="459" spans="1:14" ht="25.5" customHeight="1" x14ac:dyDescent="0.25">
      <c r="A459" s="26"/>
      <c r="B459" s="33"/>
      <c r="C459" s="314"/>
      <c r="D459" s="314"/>
      <c r="E459" s="26" t="s">
        <v>63</v>
      </c>
      <c r="F459" s="26">
        <v>5</v>
      </c>
      <c r="G459" s="26"/>
      <c r="H459" s="26"/>
      <c r="I459" s="26">
        <v>0.18</v>
      </c>
      <c r="J459" s="26" t="s">
        <v>21</v>
      </c>
      <c r="K459" s="26">
        <v>0.62</v>
      </c>
      <c r="L459" s="26">
        <v>3.4</v>
      </c>
      <c r="M459" s="8"/>
      <c r="N459" s="8">
        <v>0.60499999999999998</v>
      </c>
    </row>
    <row r="460" spans="1:14" x14ac:dyDescent="0.25">
      <c r="A460" s="26"/>
      <c r="B460" s="33"/>
      <c r="C460" s="314"/>
      <c r="D460" s="314"/>
      <c r="E460" s="26" t="s">
        <v>44</v>
      </c>
      <c r="F460" s="26">
        <v>5</v>
      </c>
      <c r="G460" s="26">
        <v>4</v>
      </c>
      <c r="H460" s="26"/>
      <c r="I460" s="26">
        <v>0.05</v>
      </c>
      <c r="J460" s="26">
        <v>0</v>
      </c>
      <c r="K460" s="26">
        <v>0.28000000000000003</v>
      </c>
      <c r="L460" s="26">
        <v>1.32</v>
      </c>
      <c r="M460" s="8">
        <v>36.67</v>
      </c>
      <c r="N460" s="8">
        <v>8.5000000000000006E-2</v>
      </c>
    </row>
    <row r="461" spans="1:14" x14ac:dyDescent="0.25">
      <c r="A461" s="26"/>
      <c r="B461" s="33"/>
      <c r="C461" s="314"/>
      <c r="D461" s="314"/>
      <c r="E461" s="26" t="s">
        <v>53</v>
      </c>
      <c r="F461" s="26">
        <v>1.2</v>
      </c>
      <c r="G461" s="26">
        <v>1</v>
      </c>
      <c r="H461" s="26"/>
      <c r="I461" s="26">
        <v>0.01</v>
      </c>
      <c r="J461" s="26" t="s">
        <v>21</v>
      </c>
      <c r="K461" s="26">
        <v>0.09</v>
      </c>
      <c r="L461" s="26">
        <v>0.41</v>
      </c>
      <c r="M461" s="8">
        <v>27.74</v>
      </c>
      <c r="N461" s="8">
        <v>2.64E-2</v>
      </c>
    </row>
    <row r="462" spans="1:14" ht="12.75" customHeight="1" x14ac:dyDescent="0.25">
      <c r="A462" s="26"/>
      <c r="B462" s="33"/>
      <c r="C462" s="314"/>
      <c r="D462" s="314"/>
      <c r="E462" s="26" t="s">
        <v>20</v>
      </c>
      <c r="F462" s="26">
        <v>0.7</v>
      </c>
      <c r="G462" s="26"/>
      <c r="H462" s="26"/>
      <c r="I462" s="26" t="s">
        <v>21</v>
      </c>
      <c r="J462" s="26" t="s">
        <v>21</v>
      </c>
      <c r="K462" s="26">
        <v>0.79</v>
      </c>
      <c r="L462" s="26">
        <v>3.03</v>
      </c>
      <c r="M462" s="8">
        <v>52.87</v>
      </c>
      <c r="N462" s="8">
        <v>3.78E-2</v>
      </c>
    </row>
    <row r="463" spans="1:14" x14ac:dyDescent="0.25">
      <c r="A463" s="26"/>
      <c r="B463" s="33"/>
      <c r="C463" s="314"/>
      <c r="D463" s="314"/>
      <c r="E463" s="26"/>
      <c r="F463" s="26"/>
      <c r="G463" s="26"/>
      <c r="H463" s="26"/>
      <c r="I463" s="27">
        <v>0.90999999999999992</v>
      </c>
      <c r="J463" s="27">
        <v>2.04</v>
      </c>
      <c r="K463" s="27">
        <v>4.0999999999999996</v>
      </c>
      <c r="L463" s="27">
        <v>27.349999999999998</v>
      </c>
      <c r="M463" s="64"/>
      <c r="N463" s="28">
        <v>1.1852</v>
      </c>
    </row>
    <row r="464" spans="1:14" x14ac:dyDescent="0.25">
      <c r="A464" s="12" t="s">
        <v>182</v>
      </c>
      <c r="B464" s="582" t="s">
        <v>183</v>
      </c>
      <c r="C464" s="331"/>
      <c r="D464" s="331"/>
      <c r="E464" s="12" t="s">
        <v>46</v>
      </c>
      <c r="F464" s="12">
        <v>25</v>
      </c>
      <c r="G464" s="12">
        <v>22</v>
      </c>
      <c r="H464" s="10"/>
      <c r="I464" s="12">
        <v>0.1</v>
      </c>
      <c r="J464" s="12">
        <v>0.09</v>
      </c>
      <c r="K464" s="12">
        <v>2.2000000000000002</v>
      </c>
      <c r="L464" s="12">
        <v>9.9</v>
      </c>
      <c r="M464" s="8">
        <v>83.14</v>
      </c>
      <c r="N464" s="8">
        <v>2.4750000000000001</v>
      </c>
    </row>
    <row r="465" spans="1:14" x14ac:dyDescent="0.25">
      <c r="A465" s="12"/>
      <c r="B465" s="583"/>
      <c r="C465" s="332">
        <v>200</v>
      </c>
      <c r="D465" s="332">
        <v>200</v>
      </c>
      <c r="E465" s="12" t="s">
        <v>20</v>
      </c>
      <c r="F465" s="12">
        <v>20</v>
      </c>
      <c r="G465" s="12">
        <v>20</v>
      </c>
      <c r="H465" s="10"/>
      <c r="I465" s="12"/>
      <c r="J465" s="12"/>
      <c r="K465" s="12">
        <v>19.96</v>
      </c>
      <c r="L465" s="12">
        <v>75.8</v>
      </c>
      <c r="M465" s="8">
        <v>52.87</v>
      </c>
      <c r="N465" s="8">
        <v>1.08</v>
      </c>
    </row>
    <row r="466" spans="1:14" x14ac:dyDescent="0.25">
      <c r="A466" s="12"/>
      <c r="B466" s="7"/>
      <c r="C466" s="348"/>
      <c r="D466" s="348"/>
      <c r="E466" s="12"/>
      <c r="F466" s="12"/>
      <c r="G466" s="12"/>
      <c r="H466" s="10">
        <v>200</v>
      </c>
      <c r="I466" s="14">
        <v>0.1</v>
      </c>
      <c r="J466" s="14">
        <v>0.09</v>
      </c>
      <c r="K466" s="14">
        <v>22.16</v>
      </c>
      <c r="L466" s="14">
        <v>85.7</v>
      </c>
      <c r="M466" s="8"/>
      <c r="N466" s="15">
        <v>3.5550000000000002</v>
      </c>
    </row>
    <row r="467" spans="1:14" x14ac:dyDescent="0.25">
      <c r="A467" s="12"/>
      <c r="B467" s="7" t="s">
        <v>72</v>
      </c>
      <c r="C467" s="377" t="s">
        <v>378</v>
      </c>
      <c r="D467" s="377" t="s">
        <v>379</v>
      </c>
      <c r="E467" s="20" t="s">
        <v>73</v>
      </c>
      <c r="F467" s="20">
        <v>40</v>
      </c>
      <c r="G467" s="20">
        <v>40</v>
      </c>
      <c r="H467" s="32">
        <v>40</v>
      </c>
      <c r="I467" s="12">
        <v>3.48</v>
      </c>
      <c r="J467" s="12">
        <v>0.6</v>
      </c>
      <c r="K467" s="12">
        <v>16</v>
      </c>
      <c r="L467" s="12">
        <v>83.6</v>
      </c>
      <c r="M467" s="8">
        <v>55.61</v>
      </c>
      <c r="N467" s="8">
        <v>1.3331999999999997</v>
      </c>
    </row>
    <row r="468" spans="1:14" x14ac:dyDescent="0.25">
      <c r="A468" s="12"/>
      <c r="B468" s="7"/>
      <c r="C468" s="348"/>
      <c r="D468" s="348"/>
      <c r="E468" s="12" t="s">
        <v>74</v>
      </c>
      <c r="F468" s="12">
        <v>80</v>
      </c>
      <c r="G468" s="12">
        <v>80</v>
      </c>
      <c r="H468" s="10">
        <v>80</v>
      </c>
      <c r="I468" s="12">
        <v>5.28</v>
      </c>
      <c r="J468" s="12">
        <v>0.96</v>
      </c>
      <c r="K468" s="12">
        <v>28.24</v>
      </c>
      <c r="L468" s="12">
        <v>144.80000000000001</v>
      </c>
      <c r="M468" s="8">
        <v>46.28</v>
      </c>
      <c r="N468" s="8">
        <v>2.5215999999999998</v>
      </c>
    </row>
    <row r="469" spans="1:14" x14ac:dyDescent="0.25">
      <c r="A469" s="43"/>
      <c r="B469" s="7"/>
      <c r="C469" s="348"/>
      <c r="D469" s="348"/>
      <c r="E469" s="12"/>
      <c r="F469" s="12"/>
      <c r="G469" s="12"/>
      <c r="H469" s="10"/>
      <c r="I469" s="12">
        <v>8.76</v>
      </c>
      <c r="J469" s="12">
        <v>1.56</v>
      </c>
      <c r="K469" s="12">
        <v>44.239999999999995</v>
      </c>
      <c r="L469" s="12">
        <v>228.4</v>
      </c>
      <c r="M469" s="8"/>
      <c r="N469" s="8">
        <v>3.8547999999999996</v>
      </c>
    </row>
    <row r="470" spans="1:14" x14ac:dyDescent="0.25">
      <c r="A470" s="26" t="s">
        <v>240</v>
      </c>
      <c r="B470" s="561" t="s">
        <v>241</v>
      </c>
      <c r="C470" s="314"/>
      <c r="D470" s="314"/>
      <c r="E470" s="26" t="s">
        <v>130</v>
      </c>
      <c r="F470" s="26">
        <v>1.74</v>
      </c>
      <c r="G470" s="26">
        <v>1.74</v>
      </c>
      <c r="H470" s="26"/>
      <c r="I470" s="26">
        <v>0.17</v>
      </c>
      <c r="J470" s="26">
        <v>0.02</v>
      </c>
      <c r="K470" s="26">
        <v>1.19</v>
      </c>
      <c r="L470" s="26">
        <v>5.81</v>
      </c>
      <c r="M470" s="8">
        <v>31.32</v>
      </c>
      <c r="N470" s="8">
        <v>3.9672000000000006E-2</v>
      </c>
    </row>
    <row r="471" spans="1:14" ht="15.75" customHeight="1" x14ac:dyDescent="0.25">
      <c r="A471" s="562" t="s">
        <v>242</v>
      </c>
      <c r="B471" s="561"/>
      <c r="C471" s="314">
        <v>75</v>
      </c>
      <c r="D471" s="314">
        <v>75</v>
      </c>
      <c r="E471" s="26" t="s">
        <v>65</v>
      </c>
      <c r="F471" s="26">
        <v>37</v>
      </c>
      <c r="G471" s="26">
        <v>37</v>
      </c>
      <c r="H471" s="26"/>
      <c r="I471" s="26">
        <v>3.81</v>
      </c>
      <c r="J471" s="26">
        <v>0.4</v>
      </c>
      <c r="K471" s="26">
        <v>25.48</v>
      </c>
      <c r="L471" s="26">
        <v>123.6</v>
      </c>
      <c r="M471" s="8">
        <v>31.32</v>
      </c>
      <c r="N471" s="8">
        <v>0.84360000000000002</v>
      </c>
    </row>
    <row r="472" spans="1:14" x14ac:dyDescent="0.25">
      <c r="A472" s="563"/>
      <c r="B472" s="33"/>
      <c r="C472" s="314"/>
      <c r="D472" s="314"/>
      <c r="E472" s="26" t="s">
        <v>20</v>
      </c>
      <c r="F472" s="26">
        <v>20</v>
      </c>
      <c r="G472" s="26">
        <v>20</v>
      </c>
      <c r="H472" s="26"/>
      <c r="I472" s="26" t="s">
        <v>21</v>
      </c>
      <c r="J472" s="26" t="s">
        <v>21</v>
      </c>
      <c r="K472" s="26">
        <v>1.96</v>
      </c>
      <c r="L472" s="26">
        <v>7.8</v>
      </c>
      <c r="M472" s="8">
        <v>52.87</v>
      </c>
      <c r="N472" s="8">
        <v>1.08</v>
      </c>
    </row>
    <row r="473" spans="1:14" ht="24" x14ac:dyDescent="0.25">
      <c r="A473" s="26"/>
      <c r="B473" s="33"/>
      <c r="C473" s="314"/>
      <c r="D473" s="314"/>
      <c r="E473" s="26" t="s">
        <v>23</v>
      </c>
      <c r="F473" s="26">
        <v>1.68</v>
      </c>
      <c r="G473" s="26">
        <v>1.68</v>
      </c>
      <c r="H473" s="26"/>
      <c r="I473" s="26">
        <v>0.01</v>
      </c>
      <c r="J473" s="26">
        <v>1.22</v>
      </c>
      <c r="K473" s="26">
        <v>0.04</v>
      </c>
      <c r="L473" s="26">
        <v>11.1</v>
      </c>
      <c r="M473" s="8">
        <v>504.7</v>
      </c>
      <c r="N473" s="8">
        <v>0.43680000000000002</v>
      </c>
    </row>
    <row r="474" spans="1:14" x14ac:dyDescent="0.25">
      <c r="A474" s="26"/>
      <c r="B474" s="33"/>
      <c r="C474" s="314"/>
      <c r="D474" s="314"/>
      <c r="E474" s="26" t="s">
        <v>92</v>
      </c>
      <c r="F474" s="26">
        <v>20</v>
      </c>
      <c r="G474" s="26">
        <v>20</v>
      </c>
      <c r="H474" s="26"/>
      <c r="I474" s="26">
        <v>0.2</v>
      </c>
      <c r="J474" s="26">
        <v>0.2</v>
      </c>
      <c r="K474" s="26">
        <v>0.01</v>
      </c>
      <c r="L474" s="26">
        <v>2.73</v>
      </c>
      <c r="M474" s="8">
        <v>220.75</v>
      </c>
      <c r="N474" s="8">
        <v>2.4443999999999999</v>
      </c>
    </row>
    <row r="475" spans="1:14" x14ac:dyDescent="0.25">
      <c r="A475" s="26"/>
      <c r="B475" s="33"/>
      <c r="C475" s="314"/>
      <c r="D475" s="314"/>
      <c r="E475" s="26" t="s">
        <v>22</v>
      </c>
      <c r="F475" s="26">
        <v>5.0000000000000001E-3</v>
      </c>
      <c r="G475" s="26">
        <v>5.0000000000000001E-3</v>
      </c>
      <c r="H475" s="26"/>
      <c r="I475" s="26" t="s">
        <v>21</v>
      </c>
      <c r="J475" s="26" t="s">
        <v>21</v>
      </c>
      <c r="K475" s="26" t="s">
        <v>21</v>
      </c>
      <c r="L475" s="26" t="s">
        <v>21</v>
      </c>
      <c r="M475" s="8"/>
      <c r="N475" s="8">
        <v>4.0000000000000003E-5</v>
      </c>
    </row>
    <row r="476" spans="1:14" x14ac:dyDescent="0.25">
      <c r="A476" s="26"/>
      <c r="B476" s="33"/>
      <c r="C476" s="314"/>
      <c r="D476" s="314"/>
      <c r="E476" s="26" t="s">
        <v>129</v>
      </c>
      <c r="F476" s="26">
        <v>1.1000000000000001</v>
      </c>
      <c r="G476" s="26">
        <v>1.1000000000000001</v>
      </c>
      <c r="H476" s="26"/>
      <c r="I476" s="26" t="s">
        <v>21</v>
      </c>
      <c r="J476" s="26" t="s">
        <v>21</v>
      </c>
      <c r="K476" s="26" t="s">
        <v>21</v>
      </c>
      <c r="L476" s="26" t="s">
        <v>21</v>
      </c>
      <c r="M476" s="8"/>
      <c r="N476" s="8">
        <v>0.49500000000000005</v>
      </c>
    </row>
    <row r="477" spans="1:14" x14ac:dyDescent="0.25">
      <c r="A477" s="26"/>
      <c r="B477" s="33"/>
      <c r="C477" s="314"/>
      <c r="D477" s="314"/>
      <c r="E477" s="26" t="s">
        <v>243</v>
      </c>
      <c r="F477" s="26">
        <v>25.2</v>
      </c>
      <c r="G477" s="26">
        <v>25.2</v>
      </c>
      <c r="H477" s="26"/>
      <c r="I477" s="26">
        <v>4.21</v>
      </c>
      <c r="J477" s="26">
        <v>2.27</v>
      </c>
      <c r="K477" s="26">
        <v>0.5</v>
      </c>
      <c r="L477" s="26">
        <v>40.07</v>
      </c>
      <c r="M477" s="8">
        <v>321.70999999999998</v>
      </c>
      <c r="N477" s="8">
        <v>4.6619999999999999</v>
      </c>
    </row>
    <row r="478" spans="1:14" x14ac:dyDescent="0.25">
      <c r="A478" s="26"/>
      <c r="B478" s="33"/>
      <c r="C478" s="314"/>
      <c r="D478" s="314"/>
      <c r="E478" s="26" t="s">
        <v>92</v>
      </c>
      <c r="F478" s="26">
        <v>2.4</v>
      </c>
      <c r="G478" s="26">
        <v>2.4</v>
      </c>
      <c r="H478" s="26"/>
      <c r="I478" s="26">
        <v>0.43</v>
      </c>
      <c r="J478" s="26">
        <v>0.39</v>
      </c>
      <c r="K478" s="26">
        <v>0.02</v>
      </c>
      <c r="L478" s="26">
        <v>5.3</v>
      </c>
      <c r="M478" s="8">
        <v>220.75</v>
      </c>
      <c r="N478" s="8">
        <v>0.29332799999999998</v>
      </c>
    </row>
    <row r="479" spans="1:14" ht="15.75" customHeight="1" x14ac:dyDescent="0.25">
      <c r="A479" s="26"/>
      <c r="B479" s="33"/>
      <c r="C479" s="314"/>
      <c r="D479" s="314"/>
      <c r="E479" s="26" t="s">
        <v>20</v>
      </c>
      <c r="F479" s="26">
        <v>2.4</v>
      </c>
      <c r="G479" s="26">
        <v>2.4</v>
      </c>
      <c r="H479" s="26"/>
      <c r="I479" s="26" t="s">
        <v>21</v>
      </c>
      <c r="J479" s="26" t="s">
        <v>21</v>
      </c>
      <c r="K479" s="26">
        <v>2.39</v>
      </c>
      <c r="L479" s="26">
        <v>9.09</v>
      </c>
      <c r="M479" s="8">
        <v>52.87</v>
      </c>
      <c r="N479" s="8">
        <v>0.12959999999999999</v>
      </c>
    </row>
    <row r="480" spans="1:14" x14ac:dyDescent="0.25">
      <c r="A480" s="26"/>
      <c r="B480" s="33"/>
      <c r="C480" s="314"/>
      <c r="D480" s="314"/>
      <c r="E480" s="26" t="s">
        <v>65</v>
      </c>
      <c r="F480" s="26">
        <v>1.2</v>
      </c>
      <c r="G480" s="26">
        <v>1.2</v>
      </c>
      <c r="H480" s="26"/>
      <c r="I480" s="26" t="s">
        <v>21</v>
      </c>
      <c r="J480" s="26" t="s">
        <v>21</v>
      </c>
      <c r="K480" s="34">
        <v>1</v>
      </c>
      <c r="L480" s="34">
        <v>4</v>
      </c>
      <c r="M480" s="8">
        <v>31.32</v>
      </c>
      <c r="N480" s="8">
        <v>2.7359999999999999E-2</v>
      </c>
    </row>
    <row r="481" spans="1:14" ht="24" x14ac:dyDescent="0.25">
      <c r="A481" s="26"/>
      <c r="B481" s="33"/>
      <c r="C481" s="314"/>
      <c r="D481" s="314"/>
      <c r="E481" s="26" t="s">
        <v>80</v>
      </c>
      <c r="F481" s="26">
        <v>1.6</v>
      </c>
      <c r="G481" s="26">
        <v>1.6</v>
      </c>
      <c r="H481" s="26"/>
      <c r="I481" s="26">
        <v>0.18</v>
      </c>
      <c r="J481" s="26">
        <v>0.17</v>
      </c>
      <c r="K481" s="26" t="s">
        <v>21</v>
      </c>
      <c r="L481" s="26">
        <v>2.35</v>
      </c>
      <c r="M481" s="8">
        <v>220.75</v>
      </c>
      <c r="N481" s="8">
        <v>0.19555200000000003</v>
      </c>
    </row>
    <row r="482" spans="1:14" ht="24" x14ac:dyDescent="0.25">
      <c r="A482" s="26"/>
      <c r="B482" s="33"/>
      <c r="C482" s="314"/>
      <c r="D482" s="314"/>
      <c r="E482" s="26" t="s">
        <v>82</v>
      </c>
      <c r="F482" s="26">
        <v>0.25</v>
      </c>
      <c r="G482" s="26">
        <v>0.25</v>
      </c>
      <c r="H482" s="26"/>
      <c r="I482" s="26" t="s">
        <v>21</v>
      </c>
      <c r="J482" s="26">
        <v>0.24</v>
      </c>
      <c r="K482" s="26" t="s">
        <v>21</v>
      </c>
      <c r="L482" s="26">
        <v>2.25</v>
      </c>
      <c r="M482" s="8">
        <v>118.3</v>
      </c>
      <c r="N482" s="8">
        <v>1.8499999999999999E-2</v>
      </c>
    </row>
    <row r="483" spans="1:14" x14ac:dyDescent="0.25">
      <c r="A483" s="26"/>
      <c r="B483" s="33"/>
      <c r="C483" s="314"/>
      <c r="D483" s="314"/>
      <c r="E483" s="26" t="s">
        <v>213</v>
      </c>
      <c r="F483" s="26"/>
      <c r="G483" s="26">
        <v>46.4</v>
      </c>
      <c r="H483" s="26"/>
      <c r="I483" s="26" t="s">
        <v>21</v>
      </c>
      <c r="J483" s="26" t="s">
        <v>21</v>
      </c>
      <c r="K483" s="26" t="s">
        <v>21</v>
      </c>
      <c r="L483" s="26" t="s">
        <v>21</v>
      </c>
      <c r="M483" s="8"/>
      <c r="N483" s="8">
        <v>0</v>
      </c>
    </row>
    <row r="484" spans="1:14" x14ac:dyDescent="0.25">
      <c r="A484" s="26"/>
      <c r="B484" s="33"/>
      <c r="C484" s="314"/>
      <c r="D484" s="314"/>
      <c r="E484" s="26" t="s">
        <v>244</v>
      </c>
      <c r="F484" s="26"/>
      <c r="G484" s="26">
        <v>30</v>
      </c>
      <c r="H484" s="26"/>
      <c r="I484" s="26" t="s">
        <v>21</v>
      </c>
      <c r="J484" s="26" t="s">
        <v>21</v>
      </c>
      <c r="K484" s="26" t="s">
        <v>21</v>
      </c>
      <c r="L484" s="26" t="s">
        <v>21</v>
      </c>
      <c r="M484" s="8"/>
      <c r="N484" s="8">
        <v>0</v>
      </c>
    </row>
    <row r="485" spans="1:14" x14ac:dyDescent="0.25">
      <c r="A485" s="26"/>
      <c r="B485" s="33"/>
      <c r="C485" s="314"/>
      <c r="D485" s="314"/>
      <c r="E485" s="26"/>
      <c r="F485" s="26"/>
      <c r="G485" s="26"/>
      <c r="H485" s="26">
        <v>75</v>
      </c>
      <c r="I485" s="27">
        <v>9.009999999999998</v>
      </c>
      <c r="J485" s="27">
        <v>4.91</v>
      </c>
      <c r="K485" s="27">
        <v>32.590000000000003</v>
      </c>
      <c r="L485" s="27">
        <v>214.1</v>
      </c>
      <c r="M485" s="64"/>
      <c r="N485" s="28">
        <v>10.665851999999999</v>
      </c>
    </row>
    <row r="486" spans="1:14" x14ac:dyDescent="0.25">
      <c r="A486" s="26"/>
      <c r="B486" s="133" t="s">
        <v>326</v>
      </c>
      <c r="C486" s="348">
        <v>100</v>
      </c>
      <c r="D486" s="348">
        <v>100</v>
      </c>
      <c r="E486" s="135" t="s">
        <v>326</v>
      </c>
      <c r="F486" s="12">
        <v>100</v>
      </c>
      <c r="G486" s="12">
        <v>100</v>
      </c>
      <c r="H486" s="10"/>
      <c r="I486" s="14">
        <v>2.9</v>
      </c>
      <c r="J486" s="14">
        <v>2.5</v>
      </c>
      <c r="K486" s="14">
        <v>4.2</v>
      </c>
      <c r="L486" s="14">
        <v>144</v>
      </c>
      <c r="M486" s="8">
        <v>78.930000000000007</v>
      </c>
      <c r="N486" s="15">
        <v>12</v>
      </c>
    </row>
    <row r="487" spans="1:14" x14ac:dyDescent="0.25">
      <c r="A487" s="564" t="s">
        <v>134</v>
      </c>
      <c r="B487" s="565"/>
      <c r="C487" s="316"/>
      <c r="D487" s="316"/>
      <c r="E487" s="26"/>
      <c r="F487" s="26"/>
      <c r="G487" s="26"/>
      <c r="H487" s="26"/>
      <c r="I487" s="48">
        <v>50.57</v>
      </c>
      <c r="J487" s="48">
        <v>66.61</v>
      </c>
      <c r="K487" s="48">
        <v>201.78000000000003</v>
      </c>
      <c r="L487" s="48">
        <v>1499.7400000000002</v>
      </c>
      <c r="M487" s="67"/>
      <c r="N487" s="41">
        <v>74.005932000000001</v>
      </c>
    </row>
    <row r="488" spans="1:14" x14ac:dyDescent="0.25">
      <c r="A488" s="566" t="s">
        <v>245</v>
      </c>
      <c r="B488" s="567"/>
      <c r="C488" s="318"/>
      <c r="D488" s="318"/>
      <c r="E488" s="51"/>
      <c r="F488" s="51"/>
      <c r="G488" s="51"/>
      <c r="H488" s="27"/>
      <c r="I488" s="44">
        <v>82.16</v>
      </c>
      <c r="J488" s="44">
        <v>113.9</v>
      </c>
      <c r="K488" s="44">
        <v>322.59300000000002</v>
      </c>
      <c r="L488" s="44">
        <v>2349.33</v>
      </c>
      <c r="M488" s="42"/>
      <c r="N488" s="140">
        <v>155.37388199999998</v>
      </c>
    </row>
    <row r="489" spans="1:14" ht="34.200000000000003" x14ac:dyDescent="0.25">
      <c r="A489" s="234" t="s">
        <v>1</v>
      </c>
      <c r="B489" s="234" t="s">
        <v>2</v>
      </c>
      <c r="C489" s="234"/>
      <c r="D489" s="234"/>
      <c r="E489" s="234" t="s">
        <v>3</v>
      </c>
      <c r="F489" s="234" t="s">
        <v>4</v>
      </c>
      <c r="G489" s="234" t="s">
        <v>5</v>
      </c>
      <c r="H489" s="234" t="s">
        <v>6</v>
      </c>
      <c r="I489" s="234" t="s">
        <v>7</v>
      </c>
      <c r="J489" s="234" t="s">
        <v>8</v>
      </c>
      <c r="K489" s="234" t="s">
        <v>9</v>
      </c>
      <c r="L489" s="234" t="s">
        <v>10</v>
      </c>
      <c r="M489" s="8" t="s">
        <v>11</v>
      </c>
      <c r="N489" s="9" t="s">
        <v>12</v>
      </c>
    </row>
    <row r="490" spans="1:14" x14ac:dyDescent="0.25">
      <c r="A490" s="233"/>
      <c r="B490" s="234" t="s">
        <v>246</v>
      </c>
      <c r="C490" s="234"/>
      <c r="D490" s="234"/>
      <c r="E490" s="233"/>
      <c r="F490" s="233"/>
      <c r="G490" s="233"/>
      <c r="H490" s="233"/>
      <c r="I490" s="233"/>
      <c r="J490" s="233"/>
      <c r="K490" s="233"/>
      <c r="L490" s="233"/>
      <c r="M490" s="8"/>
      <c r="N490" s="8"/>
    </row>
    <row r="491" spans="1:14" x14ac:dyDescent="0.25">
      <c r="A491" s="603" t="s">
        <v>14</v>
      </c>
      <c r="B491" s="603"/>
      <c r="C491" s="347"/>
      <c r="D491" s="347"/>
      <c r="E491" s="235"/>
      <c r="F491" s="235"/>
      <c r="G491" s="235"/>
      <c r="H491" s="233"/>
      <c r="I491" s="235"/>
      <c r="J491" s="235"/>
      <c r="K491" s="235"/>
      <c r="L491" s="235"/>
      <c r="M491" s="8"/>
      <c r="N491" s="8"/>
    </row>
    <row r="492" spans="1:14" x14ac:dyDescent="0.25">
      <c r="A492" s="235" t="s">
        <v>15</v>
      </c>
      <c r="B492" s="570" t="s">
        <v>16</v>
      </c>
      <c r="C492" s="321"/>
      <c r="D492" s="321"/>
      <c r="E492" s="235" t="s">
        <v>17</v>
      </c>
      <c r="F492" s="235">
        <v>16.600000000000001</v>
      </c>
      <c r="G492" s="235">
        <v>16.600000000000001</v>
      </c>
      <c r="H492" s="233"/>
      <c r="I492" s="235">
        <v>1.1599999999999999</v>
      </c>
      <c r="J492" s="235">
        <v>0.42</v>
      </c>
      <c r="K492" s="235">
        <v>10.58</v>
      </c>
      <c r="L492" s="235">
        <v>52.55</v>
      </c>
      <c r="M492" s="8">
        <v>64.72</v>
      </c>
      <c r="N492" s="8">
        <v>0.73040000000000005</v>
      </c>
    </row>
    <row r="493" spans="1:14" x14ac:dyDescent="0.25">
      <c r="A493" s="235"/>
      <c r="B493" s="597"/>
      <c r="C493" s="371" t="s">
        <v>417</v>
      </c>
      <c r="D493" s="371" t="s">
        <v>405</v>
      </c>
      <c r="E493" s="235" t="s">
        <v>18</v>
      </c>
      <c r="F493" s="235">
        <v>18</v>
      </c>
      <c r="G493" s="235">
        <v>17.82</v>
      </c>
      <c r="H493" s="233"/>
      <c r="I493" s="235">
        <v>1.35</v>
      </c>
      <c r="J493" s="235">
        <v>0.46</v>
      </c>
      <c r="K493" s="235">
        <v>11.96</v>
      </c>
      <c r="L493" s="235">
        <v>56.98</v>
      </c>
      <c r="M493" s="8">
        <v>50.44</v>
      </c>
      <c r="N493" s="8">
        <v>0.32400000000000001</v>
      </c>
    </row>
    <row r="494" spans="1:14" x14ac:dyDescent="0.25">
      <c r="A494" s="235"/>
      <c r="B494" s="571"/>
      <c r="C494" s="322"/>
      <c r="D494" s="322"/>
      <c r="E494" s="235" t="s">
        <v>19</v>
      </c>
      <c r="F494" s="235">
        <v>72.900000000000006</v>
      </c>
      <c r="G494" s="235">
        <v>72.900000000000006</v>
      </c>
      <c r="H494" s="233"/>
      <c r="I494" s="235">
        <v>2.06</v>
      </c>
      <c r="J494" s="235">
        <v>1.87</v>
      </c>
      <c r="K494" s="235">
        <v>3.48</v>
      </c>
      <c r="L494" s="235">
        <v>42.28</v>
      </c>
      <c r="M494" s="8">
        <v>51.71</v>
      </c>
      <c r="N494" s="8">
        <v>2.7373949999999998</v>
      </c>
    </row>
    <row r="495" spans="1:14" x14ac:dyDescent="0.25">
      <c r="A495" s="235"/>
      <c r="B495" s="233"/>
      <c r="C495" s="306"/>
      <c r="D495" s="306"/>
      <c r="E495" s="235" t="s">
        <v>20</v>
      </c>
      <c r="F495" s="235">
        <v>7.5</v>
      </c>
      <c r="G495" s="235">
        <v>7.5</v>
      </c>
      <c r="H495" s="233"/>
      <c r="I495" s="235" t="s">
        <v>21</v>
      </c>
      <c r="J495" s="235" t="s">
        <v>21</v>
      </c>
      <c r="K495" s="235">
        <v>7.48</v>
      </c>
      <c r="L495" s="235">
        <v>28.43</v>
      </c>
      <c r="M495" s="8">
        <v>52.87</v>
      </c>
      <c r="N495" s="8">
        <v>0.41249999999999998</v>
      </c>
    </row>
    <row r="496" spans="1:14" x14ac:dyDescent="0.25">
      <c r="A496" s="235"/>
      <c r="B496" s="233"/>
      <c r="C496" s="306"/>
      <c r="D496" s="306"/>
      <c r="E496" s="235" t="s">
        <v>22</v>
      </c>
      <c r="F496" s="235">
        <v>0.06</v>
      </c>
      <c r="G496" s="235">
        <v>0.06</v>
      </c>
      <c r="H496" s="233"/>
      <c r="I496" s="235" t="s">
        <v>21</v>
      </c>
      <c r="J496" s="235" t="s">
        <v>21</v>
      </c>
      <c r="K496" s="235" t="s">
        <v>21</v>
      </c>
      <c r="L496" s="235" t="s">
        <v>21</v>
      </c>
      <c r="M496" s="8"/>
      <c r="N496" s="8">
        <v>4.7999999999999996E-4</v>
      </c>
    </row>
    <row r="497" spans="1:14" x14ac:dyDescent="0.25">
      <c r="A497" s="235"/>
      <c r="B497" s="233"/>
      <c r="C497" s="306"/>
      <c r="D497" s="306"/>
      <c r="E497" s="235" t="s">
        <v>23</v>
      </c>
      <c r="F497" s="235">
        <v>5</v>
      </c>
      <c r="G497" s="235">
        <v>5</v>
      </c>
      <c r="H497" s="233"/>
      <c r="I497" s="235">
        <v>0.04</v>
      </c>
      <c r="J497" s="235">
        <v>3.63</v>
      </c>
      <c r="K497" s="235">
        <v>0.13</v>
      </c>
      <c r="L497" s="235">
        <v>33.049999999999997</v>
      </c>
      <c r="M497" s="8">
        <v>504.7</v>
      </c>
      <c r="N497" s="8">
        <v>1.3</v>
      </c>
    </row>
    <row r="498" spans="1:14" x14ac:dyDescent="0.25">
      <c r="A498" s="235"/>
      <c r="B498" s="233"/>
      <c r="C498" s="306"/>
      <c r="D498" s="306"/>
      <c r="E498" s="235"/>
      <c r="F498" s="235"/>
      <c r="G498" s="235"/>
      <c r="H498" s="233" t="s">
        <v>24</v>
      </c>
      <c r="I498" s="14">
        <v>4.6100000000000003</v>
      </c>
      <c r="J498" s="14">
        <v>6.38</v>
      </c>
      <c r="K498" s="14">
        <v>33.630000000000003</v>
      </c>
      <c r="L498" s="14">
        <v>213.29000000000002</v>
      </c>
      <c r="M498" s="8"/>
      <c r="N498" s="15">
        <v>5.5047749999999986</v>
      </c>
    </row>
    <row r="499" spans="1:14" x14ac:dyDescent="0.25">
      <c r="A499" s="235" t="s">
        <v>25</v>
      </c>
      <c r="B499" s="570" t="s">
        <v>26</v>
      </c>
      <c r="C499" s="321"/>
      <c r="D499" s="321"/>
      <c r="E499" s="235" t="s">
        <v>27</v>
      </c>
      <c r="F499" s="235">
        <v>4</v>
      </c>
      <c r="G499" s="235"/>
      <c r="H499" s="233"/>
      <c r="I499" s="235">
        <v>0.19</v>
      </c>
      <c r="J499" s="235">
        <v>0.14000000000000001</v>
      </c>
      <c r="K499" s="235">
        <v>0.3</v>
      </c>
      <c r="L499" s="235"/>
      <c r="M499" s="8">
        <v>210.72</v>
      </c>
      <c r="N499" s="8">
        <v>1.4</v>
      </c>
    </row>
    <row r="500" spans="1:14" x14ac:dyDescent="0.25">
      <c r="A500" s="235" t="s">
        <v>28</v>
      </c>
      <c r="B500" s="571"/>
      <c r="C500" s="322">
        <v>200</v>
      </c>
      <c r="D500" s="322">
        <v>200</v>
      </c>
      <c r="E500" s="235" t="s">
        <v>19</v>
      </c>
      <c r="F500" s="235">
        <v>100</v>
      </c>
      <c r="G500" s="235"/>
      <c r="H500" s="233"/>
      <c r="I500" s="235">
        <v>2.82</v>
      </c>
      <c r="J500" s="235">
        <v>3.2</v>
      </c>
      <c r="K500" s="235">
        <v>4.7300000000000004</v>
      </c>
      <c r="L500" s="235">
        <v>58</v>
      </c>
      <c r="M500" s="8">
        <v>51.71</v>
      </c>
      <c r="N500" s="8">
        <v>3.7549999999999994</v>
      </c>
    </row>
    <row r="501" spans="1:14" x14ac:dyDescent="0.25">
      <c r="A501" s="235"/>
      <c r="B501" s="233"/>
      <c r="C501" s="306"/>
      <c r="D501" s="306"/>
      <c r="E501" s="235" t="s">
        <v>20</v>
      </c>
      <c r="F501" s="235">
        <v>20</v>
      </c>
      <c r="G501" s="235"/>
      <c r="H501" s="233"/>
      <c r="I501" s="235" t="s">
        <v>21</v>
      </c>
      <c r="J501" s="235" t="s">
        <v>21</v>
      </c>
      <c r="K501" s="235">
        <v>19.96</v>
      </c>
      <c r="L501" s="235">
        <v>75.8</v>
      </c>
      <c r="M501" s="8">
        <v>52.87</v>
      </c>
      <c r="N501" s="8">
        <v>1.1000000000000001</v>
      </c>
    </row>
    <row r="502" spans="1:14" x14ac:dyDescent="0.25">
      <c r="A502" s="235"/>
      <c r="B502" s="233"/>
      <c r="C502" s="306"/>
      <c r="D502" s="306"/>
      <c r="E502" s="235"/>
      <c r="F502" s="235"/>
      <c r="G502" s="235"/>
      <c r="H502" s="233">
        <v>200</v>
      </c>
      <c r="I502" s="14">
        <v>3.01</v>
      </c>
      <c r="J502" s="14">
        <v>3.3400000000000003</v>
      </c>
      <c r="K502" s="14">
        <v>24.990000000000002</v>
      </c>
      <c r="L502" s="14">
        <v>133.80000000000001</v>
      </c>
      <c r="M502" s="8"/>
      <c r="N502" s="15">
        <v>6.254999999999999</v>
      </c>
    </row>
    <row r="503" spans="1:14" x14ac:dyDescent="0.25">
      <c r="A503" s="235" t="s">
        <v>29</v>
      </c>
      <c r="B503" s="549" t="s">
        <v>30</v>
      </c>
      <c r="C503" s="306">
        <v>70</v>
      </c>
      <c r="D503" s="306">
        <v>90</v>
      </c>
      <c r="E503" s="235" t="s">
        <v>31</v>
      </c>
      <c r="F503" s="235">
        <v>80</v>
      </c>
      <c r="G503" s="235">
        <v>80</v>
      </c>
      <c r="H503" s="233"/>
      <c r="I503" s="235">
        <v>6.96</v>
      </c>
      <c r="J503" s="235">
        <v>1.2</v>
      </c>
      <c r="K503" s="235">
        <v>32.96</v>
      </c>
      <c r="L503" s="235">
        <v>181</v>
      </c>
      <c r="M503" s="8">
        <v>55.61</v>
      </c>
      <c r="N503" s="8">
        <v>2.6663999999999994</v>
      </c>
    </row>
    <row r="504" spans="1:14" x14ac:dyDescent="0.25">
      <c r="A504" s="235"/>
      <c r="B504" s="549"/>
      <c r="C504" s="306">
        <v>10</v>
      </c>
      <c r="D504" s="306">
        <v>10</v>
      </c>
      <c r="E504" s="235" t="s">
        <v>32</v>
      </c>
      <c r="F504" s="235">
        <v>10</v>
      </c>
      <c r="G504" s="235"/>
      <c r="H504" s="233"/>
      <c r="I504" s="235">
        <v>2.68</v>
      </c>
      <c r="J504" s="235">
        <v>2.57</v>
      </c>
      <c r="K504" s="235" t="s">
        <v>21</v>
      </c>
      <c r="L504" s="235">
        <v>33.79</v>
      </c>
      <c r="M504" s="8">
        <v>523.4</v>
      </c>
      <c r="N504" s="8">
        <v>3.165</v>
      </c>
    </row>
    <row r="505" spans="1:14" x14ac:dyDescent="0.25">
      <c r="A505" s="235"/>
      <c r="B505" s="233"/>
      <c r="C505" s="306">
        <v>10</v>
      </c>
      <c r="D505" s="306">
        <v>10</v>
      </c>
      <c r="E505" s="235" t="s">
        <v>33</v>
      </c>
      <c r="F505" s="235">
        <v>10</v>
      </c>
      <c r="G505" s="235"/>
      <c r="H505" s="233"/>
      <c r="I505" s="235">
        <v>0.08</v>
      </c>
      <c r="J505" s="235">
        <v>7.25</v>
      </c>
      <c r="K505" s="235">
        <v>0.26</v>
      </c>
      <c r="L505" s="235">
        <v>66.099999999999994</v>
      </c>
      <c r="M505" s="8">
        <v>504.7</v>
      </c>
      <c r="N505" s="8">
        <v>2.6</v>
      </c>
    </row>
    <row r="506" spans="1:14" ht="24" x14ac:dyDescent="0.25">
      <c r="A506" s="235" t="s">
        <v>34</v>
      </c>
      <c r="B506" s="233"/>
      <c r="C506" s="306"/>
      <c r="D506" s="306"/>
      <c r="E506" s="235"/>
      <c r="F506" s="235"/>
      <c r="G506" s="235"/>
      <c r="H506" s="233" t="s">
        <v>35</v>
      </c>
      <c r="I506" s="14">
        <v>9.7200000000000006</v>
      </c>
      <c r="J506" s="14">
        <v>11.02</v>
      </c>
      <c r="K506" s="14">
        <v>33.22</v>
      </c>
      <c r="L506" s="14">
        <v>280.89</v>
      </c>
      <c r="M506" s="8"/>
      <c r="N506" s="15">
        <v>8.4314</v>
      </c>
    </row>
    <row r="507" spans="1:14" ht="24" x14ac:dyDescent="0.25">
      <c r="A507" s="235"/>
      <c r="B507" s="233" t="s">
        <v>36</v>
      </c>
      <c r="C507" s="306">
        <v>120</v>
      </c>
      <c r="D507" s="306">
        <v>120</v>
      </c>
      <c r="E507" s="235" t="s">
        <v>37</v>
      </c>
      <c r="F507" s="235">
        <v>120</v>
      </c>
      <c r="G507" s="235">
        <v>120</v>
      </c>
      <c r="H507" s="233">
        <v>120</v>
      </c>
      <c r="I507" s="235">
        <v>0.48</v>
      </c>
      <c r="J507" s="235">
        <v>0.42</v>
      </c>
      <c r="K507" s="235">
        <v>10.9</v>
      </c>
      <c r="L507" s="14">
        <v>47.52</v>
      </c>
      <c r="M507" s="8">
        <v>106.41</v>
      </c>
      <c r="N507" s="8">
        <v>12.12</v>
      </c>
    </row>
    <row r="508" spans="1:14" x14ac:dyDescent="0.25">
      <c r="A508" s="235" t="s">
        <v>38</v>
      </c>
      <c r="B508" s="233" t="s">
        <v>39</v>
      </c>
      <c r="C508" s="306">
        <v>200</v>
      </c>
      <c r="D508" s="306">
        <v>200</v>
      </c>
      <c r="E508" s="235" t="s">
        <v>39</v>
      </c>
      <c r="F508" s="235">
        <v>200</v>
      </c>
      <c r="G508" s="235">
        <v>200</v>
      </c>
      <c r="H508" s="233">
        <v>200</v>
      </c>
      <c r="I508" s="235">
        <v>1</v>
      </c>
      <c r="J508" s="235"/>
      <c r="K508" s="235">
        <v>18.2</v>
      </c>
      <c r="L508" s="235">
        <v>76</v>
      </c>
      <c r="M508" s="8">
        <v>65.86</v>
      </c>
      <c r="N508" s="8">
        <v>18</v>
      </c>
    </row>
    <row r="509" spans="1:14" x14ac:dyDescent="0.25">
      <c r="A509" s="580" t="s">
        <v>40</v>
      </c>
      <c r="B509" s="581"/>
      <c r="C509" s="330"/>
      <c r="D509" s="330"/>
      <c r="E509" s="14"/>
      <c r="F509" s="14"/>
      <c r="G509" s="14"/>
      <c r="H509" s="234"/>
      <c r="I509" s="14">
        <v>18.82</v>
      </c>
      <c r="J509" s="14">
        <v>21.16</v>
      </c>
      <c r="K509" s="14">
        <v>120.94</v>
      </c>
      <c r="L509" s="14">
        <v>751.5</v>
      </c>
      <c r="M509" s="15"/>
      <c r="N509" s="15">
        <v>50.311174999999992</v>
      </c>
    </row>
    <row r="510" spans="1:14" x14ac:dyDescent="0.25">
      <c r="A510" s="235" t="s">
        <v>41</v>
      </c>
      <c r="B510" s="233"/>
      <c r="C510" s="306"/>
      <c r="D510" s="306"/>
      <c r="E510" s="235"/>
      <c r="F510" s="235"/>
      <c r="G510" s="235"/>
      <c r="H510" s="233"/>
      <c r="I510" s="235"/>
      <c r="J510" s="235"/>
      <c r="K510" s="235"/>
      <c r="L510" s="235"/>
      <c r="M510" s="8"/>
      <c r="N510" s="8">
        <v>0</v>
      </c>
    </row>
    <row r="511" spans="1:14" ht="12.75" customHeight="1" x14ac:dyDescent="0.25">
      <c r="A511" s="235" t="s">
        <v>42</v>
      </c>
      <c r="B511" s="570" t="s">
        <v>43</v>
      </c>
      <c r="C511" s="321"/>
      <c r="D511" s="321"/>
      <c r="E511" s="235" t="s">
        <v>44</v>
      </c>
      <c r="F511" s="235">
        <v>100</v>
      </c>
      <c r="G511" s="235">
        <v>80</v>
      </c>
      <c r="H511" s="233"/>
      <c r="I511" s="235">
        <v>1.3</v>
      </c>
      <c r="J511" s="235">
        <v>0.08</v>
      </c>
      <c r="K511" s="235">
        <v>6.06</v>
      </c>
      <c r="L511" s="235">
        <v>27.2</v>
      </c>
      <c r="M511" s="8">
        <v>36.67</v>
      </c>
      <c r="N511" s="8">
        <v>1.7</v>
      </c>
    </row>
    <row r="512" spans="1:14" x14ac:dyDescent="0.25">
      <c r="A512" s="235"/>
      <c r="B512" s="597"/>
      <c r="C512" s="346">
        <v>80</v>
      </c>
      <c r="D512" s="346">
        <v>120</v>
      </c>
      <c r="E512" s="235" t="s">
        <v>45</v>
      </c>
      <c r="F512" s="235">
        <v>10</v>
      </c>
      <c r="G512" s="235">
        <v>10</v>
      </c>
      <c r="H512" s="233"/>
      <c r="I512" s="235"/>
      <c r="J512" s="235"/>
      <c r="K512" s="235">
        <v>9.98</v>
      </c>
      <c r="L512" s="235">
        <v>37.9</v>
      </c>
      <c r="M512" s="62">
        <v>52.87</v>
      </c>
      <c r="N512" s="8">
        <v>0.54</v>
      </c>
    </row>
    <row r="513" spans="1:14" x14ac:dyDescent="0.25">
      <c r="A513" s="235"/>
      <c r="B513" s="18"/>
      <c r="C513" s="18"/>
      <c r="D513" s="18"/>
      <c r="E513" s="235" t="s">
        <v>46</v>
      </c>
      <c r="F513" s="235">
        <v>28.3</v>
      </c>
      <c r="G513" s="235">
        <v>25</v>
      </c>
      <c r="H513" s="233"/>
      <c r="I513" s="235">
        <v>1.0999999999999999E-2</v>
      </c>
      <c r="J513" s="235">
        <v>0.09</v>
      </c>
      <c r="K513" s="235">
        <v>2.04</v>
      </c>
      <c r="L513" s="235">
        <v>11.21</v>
      </c>
      <c r="M513" s="8">
        <v>83.14</v>
      </c>
      <c r="N513" s="8">
        <v>2.8017000000000003</v>
      </c>
    </row>
    <row r="514" spans="1:14" x14ac:dyDescent="0.25">
      <c r="A514" s="235"/>
      <c r="B514" s="233"/>
      <c r="C514" s="306"/>
      <c r="D514" s="306"/>
      <c r="E514" s="235" t="s">
        <v>47</v>
      </c>
      <c r="F514" s="235">
        <v>7</v>
      </c>
      <c r="G514" s="235">
        <v>7</v>
      </c>
      <c r="H514" s="233"/>
      <c r="I514" s="235"/>
      <c r="J514" s="235">
        <v>6.93</v>
      </c>
      <c r="K514" s="235"/>
      <c r="L514" s="235">
        <v>62.93</v>
      </c>
      <c r="M514" s="62">
        <v>118.3</v>
      </c>
      <c r="N514" s="8">
        <v>0.51800000000000002</v>
      </c>
    </row>
    <row r="515" spans="1:14" x14ac:dyDescent="0.25">
      <c r="A515" s="235"/>
      <c r="B515" s="233"/>
      <c r="C515" s="306"/>
      <c r="D515" s="306"/>
      <c r="E515" s="235"/>
      <c r="F515" s="235"/>
      <c r="G515" s="235"/>
      <c r="H515" s="233">
        <v>100</v>
      </c>
      <c r="I515" s="14">
        <v>1.3109999999999999</v>
      </c>
      <c r="J515" s="14">
        <v>7.1</v>
      </c>
      <c r="K515" s="14">
        <v>18.079999999999998</v>
      </c>
      <c r="L515" s="14">
        <v>139.24</v>
      </c>
      <c r="M515" s="15"/>
      <c r="N515" s="15">
        <v>5.5597000000000003</v>
      </c>
    </row>
    <row r="516" spans="1:14" x14ac:dyDescent="0.25">
      <c r="A516" s="235" t="s">
        <v>48</v>
      </c>
      <c r="B516" s="549" t="s">
        <v>49</v>
      </c>
      <c r="C516" s="306"/>
      <c r="D516" s="306"/>
      <c r="E516" s="235" t="s">
        <v>50</v>
      </c>
      <c r="F516" s="235">
        <v>25</v>
      </c>
      <c r="G516" s="235">
        <v>20</v>
      </c>
      <c r="H516" s="233"/>
      <c r="I516" s="235">
        <v>0.45</v>
      </c>
      <c r="J516" s="235">
        <v>0.02</v>
      </c>
      <c r="K516" s="235">
        <v>1.1399999999999999</v>
      </c>
      <c r="L516" s="235">
        <v>5.4</v>
      </c>
      <c r="M516" s="8">
        <v>18.46</v>
      </c>
      <c r="N516" s="8">
        <v>0.4</v>
      </c>
    </row>
    <row r="517" spans="1:14" ht="24" x14ac:dyDescent="0.25">
      <c r="A517" s="235"/>
      <c r="B517" s="549"/>
      <c r="C517" s="372" t="s">
        <v>58</v>
      </c>
      <c r="D517" s="372" t="s">
        <v>58</v>
      </c>
      <c r="E517" s="235" t="s">
        <v>51</v>
      </c>
      <c r="F517" s="235">
        <v>100</v>
      </c>
      <c r="G517" s="235">
        <v>72</v>
      </c>
      <c r="H517" s="233"/>
      <c r="I517" s="235">
        <v>2</v>
      </c>
      <c r="J517" s="235">
        <v>0.28999999999999998</v>
      </c>
      <c r="K517" s="235">
        <v>12.46</v>
      </c>
      <c r="L517" s="235">
        <v>57.6</v>
      </c>
      <c r="M517" s="8">
        <v>30.16</v>
      </c>
      <c r="N517" s="8">
        <v>1.7</v>
      </c>
    </row>
    <row r="518" spans="1:14" x14ac:dyDescent="0.25">
      <c r="A518" s="235"/>
      <c r="B518" s="233"/>
      <c r="C518" s="306"/>
      <c r="D518" s="306"/>
      <c r="E518" s="235" t="s">
        <v>44</v>
      </c>
      <c r="F518" s="235">
        <v>12.5</v>
      </c>
      <c r="G518" s="235">
        <v>10</v>
      </c>
      <c r="H518" s="233"/>
      <c r="I518" s="235">
        <v>0.16</v>
      </c>
      <c r="J518" s="235">
        <v>8.9999999999999993E-3</v>
      </c>
      <c r="K518" s="235">
        <v>0.81</v>
      </c>
      <c r="L518" s="235">
        <v>3.26</v>
      </c>
      <c r="M518" s="8">
        <v>36.67</v>
      </c>
      <c r="N518" s="8">
        <v>0.21249999999999999</v>
      </c>
    </row>
    <row r="519" spans="1:14" x14ac:dyDescent="0.25">
      <c r="A519" s="235"/>
      <c r="B519" s="233"/>
      <c r="C519" s="306"/>
      <c r="D519" s="306"/>
      <c r="E519" s="235" t="s">
        <v>53</v>
      </c>
      <c r="F519" s="235">
        <v>12</v>
      </c>
      <c r="G519" s="235">
        <v>10</v>
      </c>
      <c r="H519" s="233"/>
      <c r="I519" s="235">
        <v>0.17</v>
      </c>
      <c r="J519" s="235">
        <v>0.9</v>
      </c>
      <c r="K519" s="235">
        <v>0.80400000000000005</v>
      </c>
      <c r="L519" s="235">
        <v>4.13</v>
      </c>
      <c r="M519" s="8">
        <v>27.74</v>
      </c>
      <c r="N519" s="8">
        <v>0.26400000000000001</v>
      </c>
    </row>
    <row r="520" spans="1:14" x14ac:dyDescent="0.25">
      <c r="A520" s="235"/>
      <c r="B520" s="233"/>
      <c r="C520" s="306"/>
      <c r="D520" s="306"/>
      <c r="E520" s="235" t="s">
        <v>54</v>
      </c>
      <c r="F520" s="235">
        <v>16.7</v>
      </c>
      <c r="G520" s="235">
        <v>15</v>
      </c>
      <c r="H520" s="233"/>
      <c r="I520" s="235">
        <v>0.13</v>
      </c>
      <c r="J520" s="235">
        <v>1.6E-2</v>
      </c>
      <c r="K520" s="235">
        <v>0.38400000000000001</v>
      </c>
      <c r="L520" s="235">
        <v>2.4</v>
      </c>
      <c r="M520" s="8"/>
      <c r="N520" s="8">
        <v>0.67217499999999997</v>
      </c>
    </row>
    <row r="521" spans="1:14" x14ac:dyDescent="0.25">
      <c r="A521" s="235"/>
      <c r="B521" s="233"/>
      <c r="C521" s="306"/>
      <c r="D521" s="306"/>
      <c r="E521" s="235" t="s">
        <v>23</v>
      </c>
      <c r="F521" s="235">
        <v>5</v>
      </c>
      <c r="G521" s="235">
        <v>5</v>
      </c>
      <c r="H521" s="233"/>
      <c r="I521" s="235">
        <v>0.04</v>
      </c>
      <c r="J521" s="235">
        <v>3.63</v>
      </c>
      <c r="K521" s="235">
        <v>0.13</v>
      </c>
      <c r="L521" s="235">
        <v>33.049999999999997</v>
      </c>
      <c r="M521" s="8">
        <v>504.7</v>
      </c>
      <c r="N521" s="8">
        <v>1.3</v>
      </c>
    </row>
    <row r="522" spans="1:14" x14ac:dyDescent="0.25">
      <c r="A522" s="235"/>
      <c r="B522" s="233"/>
      <c r="C522" s="306"/>
      <c r="D522" s="306"/>
      <c r="E522" s="235" t="s">
        <v>55</v>
      </c>
      <c r="F522" s="235">
        <v>179</v>
      </c>
      <c r="G522" s="235"/>
      <c r="H522" s="233"/>
      <c r="I522" s="235">
        <v>0.7</v>
      </c>
      <c r="J522" s="235">
        <v>0.17</v>
      </c>
      <c r="K522" s="235"/>
      <c r="L522" s="235">
        <v>5.25</v>
      </c>
      <c r="M522" s="8"/>
      <c r="N522" s="8">
        <v>1.0740000000000001</v>
      </c>
    </row>
    <row r="523" spans="1:14" x14ac:dyDescent="0.25">
      <c r="A523" s="235"/>
      <c r="B523" s="233"/>
      <c r="C523" s="306"/>
      <c r="D523" s="306"/>
      <c r="E523" s="235" t="s">
        <v>22</v>
      </c>
      <c r="F523" s="235">
        <v>1</v>
      </c>
      <c r="G523" s="235"/>
      <c r="H523" s="233"/>
      <c r="I523" s="235" t="s">
        <v>21</v>
      </c>
      <c r="J523" s="235" t="s">
        <v>21</v>
      </c>
      <c r="K523" s="235" t="s">
        <v>21</v>
      </c>
      <c r="L523" s="235" t="s">
        <v>21</v>
      </c>
      <c r="M523" s="8"/>
      <c r="N523" s="8">
        <v>8.0000000000000002E-3</v>
      </c>
    </row>
    <row r="524" spans="1:14" x14ac:dyDescent="0.25">
      <c r="A524" s="235"/>
      <c r="B524" s="233"/>
      <c r="C524" s="306"/>
      <c r="D524" s="306"/>
      <c r="E524" s="235" t="s">
        <v>56</v>
      </c>
      <c r="F524" s="235">
        <v>54</v>
      </c>
      <c r="G524" s="235">
        <v>40.5</v>
      </c>
      <c r="H524" s="233"/>
      <c r="I524" s="235">
        <v>10</v>
      </c>
      <c r="J524" s="235">
        <v>6.48</v>
      </c>
      <c r="K524" s="235" t="s">
        <v>21</v>
      </c>
      <c r="L524" s="235">
        <v>88.29</v>
      </c>
      <c r="M524" s="8">
        <v>323.91000000000003</v>
      </c>
      <c r="N524" s="8">
        <v>12.96</v>
      </c>
    </row>
    <row r="525" spans="1:14" x14ac:dyDescent="0.25">
      <c r="A525" s="235"/>
      <c r="B525" s="233"/>
      <c r="C525" s="306"/>
      <c r="D525" s="306"/>
      <c r="E525" s="235" t="s">
        <v>57</v>
      </c>
      <c r="F525" s="235">
        <v>10</v>
      </c>
      <c r="G525" s="235">
        <v>10</v>
      </c>
      <c r="H525" s="233">
        <v>10</v>
      </c>
      <c r="I525" s="235">
        <v>0.24</v>
      </c>
      <c r="J525" s="235">
        <v>2</v>
      </c>
      <c r="K525" s="235">
        <v>0.32</v>
      </c>
      <c r="L525" s="235">
        <v>20.64</v>
      </c>
      <c r="M525" s="8">
        <v>171.79</v>
      </c>
      <c r="N525" s="8">
        <v>1.1399999999999999</v>
      </c>
    </row>
    <row r="526" spans="1:14" ht="24" x14ac:dyDescent="0.25">
      <c r="A526" s="235"/>
      <c r="B526" s="233"/>
      <c r="C526" s="306"/>
      <c r="D526" s="306"/>
      <c r="E526" s="235"/>
      <c r="F526" s="235"/>
      <c r="G526" s="235"/>
      <c r="H526" s="233" t="s">
        <v>58</v>
      </c>
      <c r="I526" s="14">
        <v>13.89</v>
      </c>
      <c r="J526" s="14">
        <v>13.515000000000001</v>
      </c>
      <c r="K526" s="14">
        <v>16.048000000000002</v>
      </c>
      <c r="L526" s="14">
        <v>220.01999999999998</v>
      </c>
      <c r="M526" s="8"/>
      <c r="N526" s="15">
        <v>19.730675000000002</v>
      </c>
    </row>
    <row r="527" spans="1:14" x14ac:dyDescent="0.25">
      <c r="A527" s="235" t="s">
        <v>59</v>
      </c>
      <c r="B527" s="570" t="s">
        <v>60</v>
      </c>
      <c r="C527" s="321"/>
      <c r="D527" s="321"/>
      <c r="E527" s="235" t="s">
        <v>61</v>
      </c>
      <c r="F527" s="235">
        <v>110</v>
      </c>
      <c r="G527" s="235">
        <v>79.180000000000007</v>
      </c>
      <c r="H527" s="233"/>
      <c r="I527" s="235">
        <v>16.89</v>
      </c>
      <c r="J527" s="235">
        <v>12.9</v>
      </c>
      <c r="K527" s="235"/>
      <c r="L527" s="235">
        <v>165.5</v>
      </c>
      <c r="M527" s="8">
        <v>323.91000000000003</v>
      </c>
      <c r="N527" s="8">
        <v>26.4</v>
      </c>
    </row>
    <row r="528" spans="1:14" x14ac:dyDescent="0.25">
      <c r="A528" s="235"/>
      <c r="B528" s="597"/>
      <c r="C528" s="371" t="s">
        <v>68</v>
      </c>
      <c r="D528" s="371" t="s">
        <v>68</v>
      </c>
      <c r="E528" s="235" t="s">
        <v>52</v>
      </c>
      <c r="F528" s="235">
        <v>5</v>
      </c>
      <c r="G528" s="235">
        <v>5</v>
      </c>
      <c r="H528" s="233"/>
      <c r="I528" s="235" t="s">
        <v>21</v>
      </c>
      <c r="J528" s="235">
        <v>4.99</v>
      </c>
      <c r="K528" s="235" t="s">
        <v>21</v>
      </c>
      <c r="L528" s="235">
        <v>44.95</v>
      </c>
      <c r="M528" s="8">
        <v>118.3</v>
      </c>
      <c r="N528" s="8">
        <v>0.37</v>
      </c>
    </row>
    <row r="529" spans="1:14" x14ac:dyDescent="0.25">
      <c r="A529" s="235"/>
      <c r="B529" s="231"/>
      <c r="C529" s="322"/>
      <c r="D529" s="322"/>
      <c r="E529" s="235" t="s">
        <v>62</v>
      </c>
      <c r="F529" s="235">
        <v>18</v>
      </c>
      <c r="G529" s="235">
        <v>15.12</v>
      </c>
      <c r="H529" s="233"/>
      <c r="I529" s="235">
        <v>0.25</v>
      </c>
      <c r="J529" s="235" t="s">
        <v>21</v>
      </c>
      <c r="K529" s="235">
        <v>1.48</v>
      </c>
      <c r="L529" s="235">
        <v>6.2</v>
      </c>
      <c r="M529" s="8">
        <v>27.74</v>
      </c>
      <c r="N529" s="8">
        <v>0.39600000000000002</v>
      </c>
    </row>
    <row r="530" spans="1:14" x14ac:dyDescent="0.25">
      <c r="A530" s="235"/>
      <c r="B530" s="233"/>
      <c r="C530" s="306"/>
      <c r="D530" s="306"/>
      <c r="E530" s="235" t="s">
        <v>63</v>
      </c>
      <c r="F530" s="235">
        <v>12</v>
      </c>
      <c r="G530" s="235">
        <v>12</v>
      </c>
      <c r="H530" s="233"/>
      <c r="I530" s="235">
        <v>0.13</v>
      </c>
      <c r="J530" s="235" t="s">
        <v>21</v>
      </c>
      <c r="K530" s="235">
        <v>1.89</v>
      </c>
      <c r="L530" s="235">
        <v>8.16</v>
      </c>
      <c r="M530" s="62"/>
      <c r="N530" s="8">
        <v>0</v>
      </c>
    </row>
    <row r="531" spans="1:14" x14ac:dyDescent="0.25">
      <c r="A531" s="235"/>
      <c r="B531" s="233"/>
      <c r="C531" s="306"/>
      <c r="D531" s="306"/>
      <c r="E531" s="235" t="s">
        <v>64</v>
      </c>
      <c r="F531" s="235"/>
      <c r="G531" s="235">
        <v>4.8</v>
      </c>
      <c r="H531" s="233"/>
      <c r="I531" s="235">
        <v>0.23</v>
      </c>
      <c r="J531" s="235" t="s">
        <v>21</v>
      </c>
      <c r="K531" s="235">
        <v>0.97</v>
      </c>
      <c r="L531" s="235">
        <v>2.16</v>
      </c>
      <c r="M531" s="8"/>
      <c r="N531" s="8">
        <v>0</v>
      </c>
    </row>
    <row r="532" spans="1:14" x14ac:dyDescent="0.25">
      <c r="A532" s="235"/>
      <c r="B532" s="233"/>
      <c r="C532" s="306"/>
      <c r="D532" s="306"/>
      <c r="E532" s="235" t="s">
        <v>65</v>
      </c>
      <c r="F532" s="235">
        <v>4</v>
      </c>
      <c r="G532" s="235">
        <v>4</v>
      </c>
      <c r="H532" s="233"/>
      <c r="I532" s="235">
        <v>0.41</v>
      </c>
      <c r="J532" s="235">
        <v>4.3999999999999997E-2</v>
      </c>
      <c r="K532" s="235">
        <v>2.76</v>
      </c>
      <c r="L532" s="235">
        <v>13.36</v>
      </c>
      <c r="M532" s="8">
        <v>31.32</v>
      </c>
      <c r="N532" s="8">
        <v>9.1200000000000003E-2</v>
      </c>
    </row>
    <row r="533" spans="1:14" ht="29.25" customHeight="1" x14ac:dyDescent="0.25">
      <c r="A533" s="235"/>
      <c r="B533" s="233"/>
      <c r="C533" s="306"/>
      <c r="D533" s="306"/>
      <c r="E533" s="235" t="s">
        <v>66</v>
      </c>
      <c r="F533" s="235"/>
      <c r="G533" s="235">
        <v>50</v>
      </c>
      <c r="H533" s="233"/>
      <c r="I533" s="235"/>
      <c r="J533" s="235"/>
      <c r="K533" s="235"/>
      <c r="L533" s="235"/>
      <c r="M533" s="62"/>
      <c r="N533" s="8">
        <v>0</v>
      </c>
    </row>
    <row r="534" spans="1:14" x14ac:dyDescent="0.25">
      <c r="A534" s="235"/>
      <c r="B534" s="233"/>
      <c r="C534" s="306"/>
      <c r="D534" s="306"/>
      <c r="E534" s="235" t="s">
        <v>67</v>
      </c>
      <c r="F534" s="235"/>
      <c r="G534" s="235">
        <v>50</v>
      </c>
      <c r="H534" s="233"/>
      <c r="I534" s="235">
        <v>0.23</v>
      </c>
      <c r="J534" s="235">
        <v>0.12</v>
      </c>
      <c r="K534" s="235">
        <v>0.97</v>
      </c>
      <c r="L534" s="235">
        <v>2.17</v>
      </c>
      <c r="M534" s="62"/>
      <c r="N534" s="8">
        <v>0</v>
      </c>
    </row>
    <row r="535" spans="1:14" x14ac:dyDescent="0.25">
      <c r="A535" s="235"/>
      <c r="B535" s="233"/>
      <c r="C535" s="306"/>
      <c r="D535" s="306"/>
      <c r="E535" s="235" t="s">
        <v>22</v>
      </c>
      <c r="F535" s="235">
        <v>1</v>
      </c>
      <c r="G535" s="235">
        <v>1</v>
      </c>
      <c r="H535" s="233"/>
      <c r="I535" s="235"/>
      <c r="J535" s="235"/>
      <c r="K535" s="235"/>
      <c r="L535" s="235"/>
      <c r="M535" s="62"/>
      <c r="N535" s="8">
        <v>8.0000000000000002E-3</v>
      </c>
    </row>
    <row r="536" spans="1:14" x14ac:dyDescent="0.25">
      <c r="A536" s="235"/>
      <c r="B536" s="233"/>
      <c r="C536" s="306"/>
      <c r="D536" s="306"/>
      <c r="E536" s="235"/>
      <c r="F536" s="235"/>
      <c r="G536" s="235"/>
      <c r="H536" s="233" t="s">
        <v>68</v>
      </c>
      <c r="I536" s="14">
        <v>18.14</v>
      </c>
      <c r="J536" s="14">
        <v>18.054000000000002</v>
      </c>
      <c r="K536" s="14">
        <v>8.07</v>
      </c>
      <c r="L536" s="14">
        <v>242.49999999999997</v>
      </c>
      <c r="M536" s="8"/>
      <c r="N536" s="15">
        <v>27.2652</v>
      </c>
    </row>
    <row r="537" spans="1:14" x14ac:dyDescent="0.25">
      <c r="A537" s="235" t="s">
        <v>69</v>
      </c>
      <c r="B537" s="570" t="s">
        <v>70</v>
      </c>
      <c r="C537" s="321"/>
      <c r="D537" s="321"/>
      <c r="E537" s="235" t="s">
        <v>51</v>
      </c>
      <c r="F537" s="235">
        <v>250.5</v>
      </c>
      <c r="G537" s="235">
        <v>180</v>
      </c>
      <c r="H537" s="233"/>
      <c r="I537" s="235">
        <v>5.01</v>
      </c>
      <c r="J537" s="235">
        <v>0.72</v>
      </c>
      <c r="K537" s="235">
        <v>31.19</v>
      </c>
      <c r="L537" s="235">
        <v>144.29</v>
      </c>
      <c r="M537" s="8">
        <v>30.16</v>
      </c>
      <c r="N537" s="8">
        <v>4.2584999999999997</v>
      </c>
    </row>
    <row r="538" spans="1:14" ht="15" customHeight="1" x14ac:dyDescent="0.25">
      <c r="A538" s="235"/>
      <c r="B538" s="597"/>
      <c r="C538" s="346">
        <v>130</v>
      </c>
      <c r="D538" s="346">
        <v>180</v>
      </c>
      <c r="E538" s="235" t="s">
        <v>19</v>
      </c>
      <c r="F538" s="235">
        <v>24</v>
      </c>
      <c r="G538" s="235">
        <v>23.76</v>
      </c>
      <c r="H538" s="233"/>
      <c r="I538" s="235">
        <v>0.67</v>
      </c>
      <c r="J538" s="235">
        <v>0.76</v>
      </c>
      <c r="K538" s="235">
        <v>1.1200000000000001</v>
      </c>
      <c r="L538" s="235">
        <v>13.9</v>
      </c>
      <c r="M538" s="8">
        <v>51.71</v>
      </c>
      <c r="N538" s="8">
        <v>0.90119999999999989</v>
      </c>
    </row>
    <row r="539" spans="1:14" x14ac:dyDescent="0.25">
      <c r="A539" s="235"/>
      <c r="B539" s="231"/>
      <c r="C539" s="322"/>
      <c r="D539" s="322"/>
      <c r="E539" s="235" t="s">
        <v>23</v>
      </c>
      <c r="F539" s="235">
        <v>5.2</v>
      </c>
      <c r="G539" s="235"/>
      <c r="H539" s="233"/>
      <c r="I539" s="235">
        <v>0.04</v>
      </c>
      <c r="J539" s="235">
        <v>3.77</v>
      </c>
      <c r="K539" s="235">
        <v>0.13</v>
      </c>
      <c r="L539" s="235">
        <v>34.369999999999997</v>
      </c>
      <c r="M539" s="8">
        <v>504.7</v>
      </c>
      <c r="N539" s="8">
        <v>1.3520000000000001</v>
      </c>
    </row>
    <row r="540" spans="1:14" x14ac:dyDescent="0.25">
      <c r="A540" s="235"/>
      <c r="B540" s="233"/>
      <c r="C540" s="306"/>
      <c r="D540" s="306"/>
      <c r="E540" s="235" t="s">
        <v>22</v>
      </c>
      <c r="F540" s="235">
        <v>1.5</v>
      </c>
      <c r="G540" s="235"/>
      <c r="H540" s="233"/>
      <c r="I540" s="235" t="s">
        <v>21</v>
      </c>
      <c r="J540" s="235" t="s">
        <v>21</v>
      </c>
      <c r="K540" s="235" t="s">
        <v>21</v>
      </c>
      <c r="L540" s="235" t="s">
        <v>21</v>
      </c>
      <c r="M540" s="8"/>
      <c r="N540" s="8">
        <v>1.2E-2</v>
      </c>
    </row>
    <row r="541" spans="1:14" x14ac:dyDescent="0.25">
      <c r="A541" s="235"/>
      <c r="B541" s="233"/>
      <c r="C541" s="306"/>
      <c r="D541" s="306"/>
      <c r="E541" s="235"/>
      <c r="F541" s="235"/>
      <c r="G541" s="235"/>
      <c r="H541" s="233">
        <v>150</v>
      </c>
      <c r="I541" s="14">
        <v>5.72</v>
      </c>
      <c r="J541" s="14">
        <v>5.25</v>
      </c>
      <c r="K541" s="14">
        <v>32.440000000000005</v>
      </c>
      <c r="L541" s="14">
        <v>192.56</v>
      </c>
      <c r="M541" s="8"/>
      <c r="N541" s="15">
        <v>6.5236999999999998</v>
      </c>
    </row>
    <row r="542" spans="1:14" x14ac:dyDescent="0.25">
      <c r="A542" s="235" t="s">
        <v>71</v>
      </c>
      <c r="B542" s="549" t="s">
        <v>433</v>
      </c>
      <c r="C542" s="306"/>
      <c r="D542" s="306"/>
      <c r="E542" s="235" t="s">
        <v>362</v>
      </c>
      <c r="F542" s="235">
        <v>25</v>
      </c>
      <c r="G542" s="235">
        <v>25</v>
      </c>
      <c r="H542" s="233"/>
      <c r="I542" s="235">
        <v>0.56999999999999995</v>
      </c>
      <c r="J542" s="235" t="s">
        <v>21</v>
      </c>
      <c r="K542" s="235">
        <v>14.45</v>
      </c>
      <c r="L542" s="235">
        <v>60.5</v>
      </c>
      <c r="M542" s="8">
        <v>109.76</v>
      </c>
      <c r="N542" s="8">
        <v>7.25</v>
      </c>
    </row>
    <row r="543" spans="1:14" x14ac:dyDescent="0.25">
      <c r="A543" s="235"/>
      <c r="B543" s="549"/>
      <c r="C543" s="306">
        <v>200</v>
      </c>
      <c r="D543" s="306">
        <v>200</v>
      </c>
      <c r="E543" s="235" t="s">
        <v>20</v>
      </c>
      <c r="F543" s="235">
        <v>20</v>
      </c>
      <c r="G543" s="235">
        <v>20</v>
      </c>
      <c r="H543" s="233"/>
      <c r="I543" s="235" t="s">
        <v>21</v>
      </c>
      <c r="J543" s="235" t="s">
        <v>21</v>
      </c>
      <c r="K543" s="235">
        <v>19.96</v>
      </c>
      <c r="L543" s="235">
        <v>75.8</v>
      </c>
      <c r="M543" s="8">
        <v>52.87</v>
      </c>
      <c r="N543" s="8">
        <v>1.08</v>
      </c>
    </row>
    <row r="544" spans="1:14" x14ac:dyDescent="0.25">
      <c r="A544" s="235"/>
      <c r="B544" s="233"/>
      <c r="C544" s="306"/>
      <c r="D544" s="306"/>
      <c r="E544" s="235"/>
      <c r="F544" s="235"/>
      <c r="G544" s="235"/>
      <c r="H544" s="233">
        <v>200</v>
      </c>
      <c r="I544" s="14">
        <v>0.56999999999999995</v>
      </c>
      <c r="J544" s="14">
        <v>0</v>
      </c>
      <c r="K544" s="14">
        <v>34.409999999999997</v>
      </c>
      <c r="L544" s="14">
        <v>136.30000000000001</v>
      </c>
      <c r="M544" s="8"/>
      <c r="N544" s="15">
        <v>8.33</v>
      </c>
    </row>
    <row r="545" spans="1:14" x14ac:dyDescent="0.25">
      <c r="A545" s="235"/>
      <c r="B545" s="233" t="s">
        <v>72</v>
      </c>
      <c r="C545" s="372" t="s">
        <v>378</v>
      </c>
      <c r="D545" s="372" t="s">
        <v>379</v>
      </c>
      <c r="E545" s="20" t="s">
        <v>73</v>
      </c>
      <c r="F545" s="20">
        <v>40</v>
      </c>
      <c r="G545" s="20">
        <v>40</v>
      </c>
      <c r="H545" s="32">
        <v>40</v>
      </c>
      <c r="I545" s="235">
        <v>3.48</v>
      </c>
      <c r="J545" s="235">
        <v>0.6</v>
      </c>
      <c r="K545" s="235">
        <v>16</v>
      </c>
      <c r="L545" s="235">
        <v>83.6</v>
      </c>
      <c r="M545" s="8">
        <v>55.61</v>
      </c>
      <c r="N545" s="8">
        <v>1.3331999999999997</v>
      </c>
    </row>
    <row r="546" spans="1:14" x14ac:dyDescent="0.25">
      <c r="A546" s="235"/>
      <c r="B546" s="235"/>
      <c r="C546" s="347"/>
      <c r="D546" s="347"/>
      <c r="E546" s="235" t="s">
        <v>74</v>
      </c>
      <c r="F546" s="235">
        <v>80</v>
      </c>
      <c r="G546" s="235">
        <v>80</v>
      </c>
      <c r="H546" s="233">
        <v>80</v>
      </c>
      <c r="I546" s="235">
        <v>5.28</v>
      </c>
      <c r="J546" s="235">
        <v>0.96</v>
      </c>
      <c r="K546" s="235">
        <v>28.24</v>
      </c>
      <c r="L546" s="235">
        <v>144.80000000000001</v>
      </c>
      <c r="M546" s="8">
        <v>46.28</v>
      </c>
      <c r="N546" s="8">
        <v>2.5215999999999998</v>
      </c>
    </row>
    <row r="547" spans="1:14" x14ac:dyDescent="0.25">
      <c r="A547" s="235"/>
      <c r="B547" s="235"/>
      <c r="C547" s="347"/>
      <c r="D547" s="347"/>
      <c r="E547" s="235"/>
      <c r="F547" s="235"/>
      <c r="G547" s="235"/>
      <c r="H547" s="233"/>
      <c r="I547" s="14">
        <v>8.76</v>
      </c>
      <c r="J547" s="14">
        <v>1.56</v>
      </c>
      <c r="K547" s="14">
        <v>44.239999999999995</v>
      </c>
      <c r="L547" s="14">
        <v>228.4</v>
      </c>
      <c r="M547" s="15"/>
      <c r="N547" s="15">
        <v>3.8547999999999996</v>
      </c>
    </row>
    <row r="548" spans="1:14" x14ac:dyDescent="0.25">
      <c r="A548" s="235" t="s">
        <v>75</v>
      </c>
      <c r="B548" s="549" t="s">
        <v>76</v>
      </c>
      <c r="C548" s="306">
        <v>75</v>
      </c>
      <c r="D548" s="306">
        <v>75</v>
      </c>
      <c r="E548" s="235" t="s">
        <v>77</v>
      </c>
      <c r="F548" s="235">
        <v>40</v>
      </c>
      <c r="G548" s="235">
        <v>40</v>
      </c>
      <c r="H548" s="233"/>
      <c r="I548" s="235">
        <v>4.12</v>
      </c>
      <c r="J548" s="235">
        <v>0.44</v>
      </c>
      <c r="K548" s="235">
        <v>27.6</v>
      </c>
      <c r="L548" s="235">
        <v>167</v>
      </c>
      <c r="M548" s="8">
        <v>31.32</v>
      </c>
      <c r="N548" s="8">
        <v>0.91200000000000003</v>
      </c>
    </row>
    <row r="549" spans="1:14" x14ac:dyDescent="0.25">
      <c r="A549" s="235"/>
      <c r="B549" s="549"/>
      <c r="C549" s="306"/>
      <c r="D549" s="306"/>
      <c r="E549" s="235" t="s">
        <v>78</v>
      </c>
      <c r="F549" s="235">
        <v>2.2999999999999998</v>
      </c>
      <c r="G549" s="235">
        <v>2.2999999999999998</v>
      </c>
      <c r="H549" s="233"/>
      <c r="I549" s="235">
        <v>0.23</v>
      </c>
      <c r="J549" s="235">
        <v>0.02</v>
      </c>
      <c r="K549" s="235">
        <v>0.09</v>
      </c>
      <c r="L549" s="235">
        <v>49.57</v>
      </c>
      <c r="M549" s="8">
        <v>31.32</v>
      </c>
      <c r="N549" s="8">
        <v>5.2440000000000001E-2</v>
      </c>
    </row>
    <row r="550" spans="1:14" x14ac:dyDescent="0.25">
      <c r="A550" s="235"/>
      <c r="B550" s="233"/>
      <c r="C550" s="306"/>
      <c r="D550" s="306"/>
      <c r="E550" s="235" t="s">
        <v>79</v>
      </c>
      <c r="F550" s="235">
        <v>2.1</v>
      </c>
      <c r="G550" s="235"/>
      <c r="H550" s="233"/>
      <c r="I550" s="235">
        <v>0.26</v>
      </c>
      <c r="J550" s="235">
        <v>0.24</v>
      </c>
      <c r="K550" s="235">
        <v>0.01</v>
      </c>
      <c r="L550" s="235">
        <v>3.9</v>
      </c>
      <c r="M550" s="8">
        <v>220.75</v>
      </c>
      <c r="N550" s="8">
        <v>0.25666200000000006</v>
      </c>
    </row>
    <row r="551" spans="1:14" x14ac:dyDescent="0.25">
      <c r="A551" s="235"/>
      <c r="B551" s="233"/>
      <c r="C551" s="306"/>
      <c r="D551" s="306"/>
      <c r="E551" s="235" t="s">
        <v>80</v>
      </c>
      <c r="F551" s="235">
        <v>0.9</v>
      </c>
      <c r="G551" s="235"/>
      <c r="H551" s="233"/>
      <c r="I551" s="235">
        <v>0.11</v>
      </c>
      <c r="J551" s="235">
        <v>0.1</v>
      </c>
      <c r="K551" s="235" t="s">
        <v>21</v>
      </c>
      <c r="L551" s="235">
        <v>1.41</v>
      </c>
      <c r="M551" s="8">
        <v>220.75</v>
      </c>
      <c r="N551" s="8">
        <v>0.109998</v>
      </c>
    </row>
    <row r="552" spans="1:14" x14ac:dyDescent="0.25">
      <c r="A552" s="235"/>
      <c r="B552" s="233"/>
      <c r="C552" s="306"/>
      <c r="D552" s="306"/>
      <c r="E552" s="235" t="s">
        <v>20</v>
      </c>
      <c r="F552" s="235">
        <v>21.15</v>
      </c>
      <c r="G552" s="235">
        <v>21.15</v>
      </c>
      <c r="H552" s="233"/>
      <c r="I552" s="235" t="s">
        <v>21</v>
      </c>
      <c r="J552" s="235" t="s">
        <v>21</v>
      </c>
      <c r="K552" s="235">
        <v>21.1</v>
      </c>
      <c r="L552" s="235">
        <v>80.16</v>
      </c>
      <c r="M552" s="8">
        <v>52.87</v>
      </c>
      <c r="N552" s="8">
        <v>1.1420999999999999</v>
      </c>
    </row>
    <row r="553" spans="1:14" x14ac:dyDescent="0.25">
      <c r="A553" s="235"/>
      <c r="B553" s="233"/>
      <c r="C553" s="306"/>
      <c r="D553" s="306"/>
      <c r="E553" s="235" t="s">
        <v>23</v>
      </c>
      <c r="F553" s="235">
        <v>9.6</v>
      </c>
      <c r="G553" s="235">
        <v>9.6</v>
      </c>
      <c r="H553" s="233"/>
      <c r="I553" s="235">
        <v>0.08</v>
      </c>
      <c r="J553" s="235">
        <v>6.96</v>
      </c>
      <c r="K553" s="235">
        <v>0.25</v>
      </c>
      <c r="L553" s="235">
        <v>63.46</v>
      </c>
      <c r="M553" s="8">
        <v>504.7</v>
      </c>
      <c r="N553" s="8">
        <v>2.496</v>
      </c>
    </row>
    <row r="554" spans="1:14" ht="13.5" customHeight="1" x14ac:dyDescent="0.25">
      <c r="A554" s="235"/>
      <c r="B554" s="233"/>
      <c r="C554" s="306"/>
      <c r="D554" s="306"/>
      <c r="E554" s="235" t="s">
        <v>19</v>
      </c>
      <c r="F554" s="235">
        <v>7.55</v>
      </c>
      <c r="G554" s="235">
        <v>7.55</v>
      </c>
      <c r="H554" s="233"/>
      <c r="I554" s="235">
        <v>0.21</v>
      </c>
      <c r="J554" s="235">
        <v>0.24</v>
      </c>
      <c r="K554" s="235">
        <v>0.35</v>
      </c>
      <c r="L554" s="235">
        <v>4.37</v>
      </c>
      <c r="M554" s="8">
        <v>51.71</v>
      </c>
      <c r="N554" s="8">
        <v>0.28350249999999999</v>
      </c>
    </row>
    <row r="555" spans="1:14" ht="13.5" customHeight="1" x14ac:dyDescent="0.25">
      <c r="A555" s="235"/>
      <c r="B555" s="233"/>
      <c r="C555" s="306"/>
      <c r="D555" s="306"/>
      <c r="E555" s="235" t="s">
        <v>81</v>
      </c>
      <c r="F555" s="235">
        <v>0.19</v>
      </c>
      <c r="G555" s="235">
        <v>0.19</v>
      </c>
      <c r="H555" s="233"/>
      <c r="I555" s="235" t="s">
        <v>21</v>
      </c>
      <c r="J555" s="235" t="s">
        <v>21</v>
      </c>
      <c r="K555" s="235" t="s">
        <v>21</v>
      </c>
      <c r="L555" s="235" t="s">
        <v>21</v>
      </c>
      <c r="M555" s="62"/>
      <c r="N555" s="8">
        <v>0</v>
      </c>
    </row>
    <row r="556" spans="1:14" x14ac:dyDescent="0.25">
      <c r="A556" s="235"/>
      <c r="B556" s="233"/>
      <c r="C556" s="306"/>
      <c r="D556" s="306"/>
      <c r="E556" s="235" t="s">
        <v>82</v>
      </c>
      <c r="F556" s="235">
        <v>0.25</v>
      </c>
      <c r="G556" s="235">
        <v>0.25</v>
      </c>
      <c r="H556" s="233"/>
      <c r="I556" s="235" t="s">
        <v>21</v>
      </c>
      <c r="J556" s="235">
        <v>0.249</v>
      </c>
      <c r="K556" s="235" t="s">
        <v>21</v>
      </c>
      <c r="L556" s="235">
        <v>2.25</v>
      </c>
      <c r="M556" s="8">
        <v>118.3</v>
      </c>
      <c r="N556" s="8">
        <v>1.8499999999999999E-2</v>
      </c>
    </row>
    <row r="557" spans="1:14" x14ac:dyDescent="0.25">
      <c r="A557" s="235"/>
      <c r="B557" s="233"/>
      <c r="C557" s="306"/>
      <c r="D557" s="306"/>
      <c r="E557" s="235" t="s">
        <v>83</v>
      </c>
      <c r="F557" s="235">
        <v>84.19</v>
      </c>
      <c r="G557" s="235"/>
      <c r="H557" s="233"/>
      <c r="I557" s="235"/>
      <c r="J557" s="235"/>
      <c r="K557" s="235"/>
      <c r="L557" s="235"/>
      <c r="M557" s="8"/>
      <c r="N557" s="8">
        <v>0</v>
      </c>
    </row>
    <row r="558" spans="1:14" x14ac:dyDescent="0.25">
      <c r="A558" s="235"/>
      <c r="B558" s="233"/>
      <c r="C558" s="306"/>
      <c r="D558" s="306"/>
      <c r="E558" s="235"/>
      <c r="F558" s="235"/>
      <c r="G558" s="235"/>
      <c r="H558" s="233">
        <v>75</v>
      </c>
      <c r="I558" s="14">
        <v>5.0100000000000007</v>
      </c>
      <c r="J558" s="14">
        <v>8.2490000000000006</v>
      </c>
      <c r="K558" s="14">
        <v>49.400000000000006</v>
      </c>
      <c r="L558" s="14">
        <v>372.11999999999995</v>
      </c>
      <c r="M558" s="8"/>
      <c r="N558" s="15">
        <v>5.2712025000000011</v>
      </c>
    </row>
    <row r="559" spans="1:14" x14ac:dyDescent="0.25">
      <c r="A559" s="235"/>
      <c r="B559" s="233" t="s">
        <v>326</v>
      </c>
      <c r="C559" s="306">
        <v>100</v>
      </c>
      <c r="D559" s="306">
        <v>100</v>
      </c>
      <c r="E559" s="235" t="s">
        <v>326</v>
      </c>
      <c r="F559" s="235">
        <v>100</v>
      </c>
      <c r="G559" s="235">
        <v>100</v>
      </c>
      <c r="H559" s="233"/>
      <c r="I559" s="235">
        <v>2.9</v>
      </c>
      <c r="J559" s="235">
        <v>2.5</v>
      </c>
      <c r="K559" s="235">
        <v>4.2</v>
      </c>
      <c r="L559" s="14">
        <v>144</v>
      </c>
      <c r="M559" s="63">
        <v>78.930000000000007</v>
      </c>
      <c r="N559" s="8">
        <v>12</v>
      </c>
    </row>
    <row r="560" spans="1:14" x14ac:dyDescent="0.25">
      <c r="A560" s="580" t="s">
        <v>84</v>
      </c>
      <c r="B560" s="581"/>
      <c r="C560" s="330"/>
      <c r="D560" s="330"/>
      <c r="E560" s="235"/>
      <c r="F560" s="235"/>
      <c r="G560" s="235"/>
      <c r="H560" s="233"/>
      <c r="I560" s="14">
        <v>53.600999999999999</v>
      </c>
      <c r="J560" s="14">
        <v>59.128000000000007</v>
      </c>
      <c r="K560" s="14">
        <v>234.68800000000002</v>
      </c>
      <c r="L560" s="14">
        <v>1675.1399999999999</v>
      </c>
      <c r="M560" s="14"/>
      <c r="N560" s="23">
        <v>88.535277500000007</v>
      </c>
    </row>
    <row r="561" spans="1:14" x14ac:dyDescent="0.25">
      <c r="A561" s="580" t="s">
        <v>85</v>
      </c>
      <c r="B561" s="581"/>
      <c r="C561" s="330"/>
      <c r="D561" s="330"/>
      <c r="E561" s="235"/>
      <c r="F561" s="235"/>
      <c r="G561" s="235"/>
      <c r="H561" s="233"/>
      <c r="I561" s="23">
        <v>72.420999999999992</v>
      </c>
      <c r="J561" s="23">
        <v>80.288000000000011</v>
      </c>
      <c r="K561" s="23">
        <v>355.62800000000004</v>
      </c>
      <c r="L561" s="23">
        <v>2426.64</v>
      </c>
      <c r="M561" s="8"/>
      <c r="N561" s="138">
        <v>138.8464525</v>
      </c>
    </row>
    <row r="562" spans="1:14" ht="20.399999999999999" x14ac:dyDescent="0.25">
      <c r="A562" s="244" t="s">
        <v>1</v>
      </c>
      <c r="B562" s="243" t="s">
        <v>2</v>
      </c>
      <c r="C562" s="291"/>
      <c r="D562" s="291"/>
      <c r="E562" s="244" t="s">
        <v>3</v>
      </c>
      <c r="F562" s="244" t="s">
        <v>4</v>
      </c>
      <c r="G562" s="244" t="s">
        <v>5</v>
      </c>
      <c r="H562" s="244" t="s">
        <v>6</v>
      </c>
      <c r="I562" s="244" t="s">
        <v>7</v>
      </c>
      <c r="J562" s="244" t="s">
        <v>8</v>
      </c>
      <c r="K562" s="244" t="s">
        <v>9</v>
      </c>
      <c r="L562" s="244" t="s">
        <v>10</v>
      </c>
      <c r="M562" s="72" t="s">
        <v>11</v>
      </c>
      <c r="N562" s="128"/>
    </row>
    <row r="563" spans="1:14" x14ac:dyDescent="0.25">
      <c r="A563" s="552" t="s">
        <v>346</v>
      </c>
      <c r="B563" s="553"/>
      <c r="C563" s="308"/>
      <c r="D563" s="308"/>
      <c r="E563" s="242"/>
      <c r="F563" s="242"/>
      <c r="G563" s="242"/>
      <c r="H563" s="242"/>
      <c r="I563" s="242"/>
      <c r="J563" s="242"/>
      <c r="K563" s="242"/>
      <c r="L563" s="242"/>
      <c r="M563" s="72"/>
      <c r="N563" s="128"/>
    </row>
    <row r="564" spans="1:14" x14ac:dyDescent="0.25">
      <c r="A564" s="552" t="s">
        <v>14</v>
      </c>
      <c r="B564" s="553"/>
      <c r="C564" s="308"/>
      <c r="D564" s="308"/>
      <c r="E564" s="242"/>
      <c r="F564" s="242"/>
      <c r="G564" s="242"/>
      <c r="H564" s="242"/>
      <c r="I564" s="242"/>
      <c r="J564" s="242"/>
      <c r="K564" s="242"/>
      <c r="L564" s="242"/>
      <c r="M564" s="72"/>
      <c r="N564" s="128"/>
    </row>
    <row r="565" spans="1:14" ht="12" customHeight="1" x14ac:dyDescent="0.25">
      <c r="A565" s="92" t="s">
        <v>303</v>
      </c>
      <c r="B565" s="537" t="s">
        <v>304</v>
      </c>
      <c r="C565" s="296"/>
      <c r="D565" s="296"/>
      <c r="E565" s="92" t="s">
        <v>305</v>
      </c>
      <c r="F565" s="92">
        <v>152</v>
      </c>
      <c r="G565" s="92">
        <v>152</v>
      </c>
      <c r="H565" s="92"/>
      <c r="I565" s="92">
        <v>25.38</v>
      </c>
      <c r="J565" s="92">
        <v>13.7</v>
      </c>
      <c r="K565" s="92">
        <v>3.04</v>
      </c>
      <c r="L565" s="92">
        <v>241.7</v>
      </c>
      <c r="M565" s="72">
        <v>321.70999999999998</v>
      </c>
      <c r="N565" s="128">
        <f t="shared" ref="N565:N628" si="26">F565*M565/1000</f>
        <v>48.899920000000002</v>
      </c>
    </row>
    <row r="566" spans="1:14" x14ac:dyDescent="0.25">
      <c r="A566" s="92"/>
      <c r="B566" s="538"/>
      <c r="C566" s="297">
        <v>75</v>
      </c>
      <c r="D566" s="297">
        <v>75</v>
      </c>
      <c r="E566" s="92" t="s">
        <v>65</v>
      </c>
      <c r="F566" s="92">
        <v>20</v>
      </c>
      <c r="G566" s="92">
        <v>20</v>
      </c>
      <c r="H566" s="92"/>
      <c r="I566" s="92">
        <v>4.12</v>
      </c>
      <c r="J566" s="92">
        <v>0.44</v>
      </c>
      <c r="K566" s="92">
        <v>27.64</v>
      </c>
      <c r="L566" s="92">
        <v>133.6</v>
      </c>
      <c r="M566" s="72">
        <v>31.32</v>
      </c>
      <c r="N566" s="128">
        <f t="shared" si="26"/>
        <v>0.62639999999999996</v>
      </c>
    </row>
    <row r="567" spans="1:14" x14ac:dyDescent="0.25">
      <c r="A567" s="92"/>
      <c r="B567" s="240"/>
      <c r="C567" s="295"/>
      <c r="D567" s="295"/>
      <c r="E567" s="92" t="s">
        <v>92</v>
      </c>
      <c r="F567" s="92">
        <v>5</v>
      </c>
      <c r="G567" s="123" t="s">
        <v>306</v>
      </c>
      <c r="H567" s="92"/>
      <c r="I567" s="92">
        <v>0.63</v>
      </c>
      <c r="J567" s="92">
        <v>0.56999999999999995</v>
      </c>
      <c r="K567" s="92">
        <v>0.03</v>
      </c>
      <c r="L567" s="92">
        <v>6.83</v>
      </c>
      <c r="M567" s="72">
        <v>220.75</v>
      </c>
      <c r="N567" s="128">
        <f t="shared" si="26"/>
        <v>1.10375</v>
      </c>
    </row>
    <row r="568" spans="1:14" x14ac:dyDescent="0.25">
      <c r="A568" s="92"/>
      <c r="B568" s="240"/>
      <c r="C568" s="295"/>
      <c r="D568" s="295"/>
      <c r="E568" s="92" t="s">
        <v>307</v>
      </c>
      <c r="F568" s="102">
        <v>15</v>
      </c>
      <c r="G568" s="92">
        <v>15</v>
      </c>
      <c r="H568" s="92"/>
      <c r="I568" s="92" t="s">
        <v>21</v>
      </c>
      <c r="J568" s="92"/>
      <c r="K568" s="92">
        <v>19.96</v>
      </c>
      <c r="L568" s="92">
        <v>75.849999999999994</v>
      </c>
      <c r="M568" s="72">
        <v>52.87</v>
      </c>
      <c r="N568" s="128">
        <f t="shared" si="26"/>
        <v>0.79304999999999992</v>
      </c>
    </row>
    <row r="569" spans="1:14" x14ac:dyDescent="0.25">
      <c r="A569" s="92"/>
      <c r="B569" s="240"/>
      <c r="C569" s="295"/>
      <c r="D569" s="295"/>
      <c r="E569" s="92"/>
      <c r="F569" s="92"/>
      <c r="G569" s="92"/>
      <c r="H569" s="92">
        <v>75</v>
      </c>
      <c r="I569" s="242">
        <f>SUM(I565:I568)</f>
        <v>30.13</v>
      </c>
      <c r="J569" s="242">
        <f>SUM(J565:J568)</f>
        <v>14.709999999999999</v>
      </c>
      <c r="K569" s="242">
        <f>SUM(K565:K568)</f>
        <v>50.67</v>
      </c>
      <c r="L569" s="242">
        <f>SUM(L565:L568)</f>
        <v>457.9799999999999</v>
      </c>
      <c r="M569" s="242"/>
      <c r="N569" s="129">
        <f>SUM(N565:N568)</f>
        <v>51.423119999999997</v>
      </c>
    </row>
    <row r="570" spans="1:14" ht="12" customHeight="1" x14ac:dyDescent="0.25">
      <c r="A570" s="92" t="s">
        <v>99</v>
      </c>
      <c r="B570" s="537" t="s">
        <v>308</v>
      </c>
      <c r="C570" s="296"/>
      <c r="D570" s="296"/>
      <c r="E570" s="92" t="s">
        <v>309</v>
      </c>
      <c r="F570" s="92">
        <v>1</v>
      </c>
      <c r="G570" s="92"/>
      <c r="H570" s="92"/>
      <c r="I570" s="92"/>
      <c r="J570" s="92"/>
      <c r="K570" s="92"/>
      <c r="L570" s="92"/>
      <c r="M570" s="72">
        <v>613.21</v>
      </c>
      <c r="N570" s="128">
        <f t="shared" si="26"/>
        <v>0.61321000000000003</v>
      </c>
    </row>
    <row r="571" spans="1:14" x14ac:dyDescent="0.25">
      <c r="A571" s="92"/>
      <c r="B571" s="538"/>
      <c r="C571" s="297">
        <v>200</v>
      </c>
      <c r="D571" s="297">
        <v>200</v>
      </c>
      <c r="E571" s="92" t="s">
        <v>145</v>
      </c>
      <c r="F571" s="92">
        <v>100</v>
      </c>
      <c r="G571" s="92"/>
      <c r="H571" s="92"/>
      <c r="I571" s="92">
        <v>2.82</v>
      </c>
      <c r="J571" s="92">
        <v>3.2</v>
      </c>
      <c r="K571" s="92">
        <v>4.7300000000000004</v>
      </c>
      <c r="L571" s="92">
        <v>58</v>
      </c>
      <c r="M571" s="72">
        <v>51.71</v>
      </c>
      <c r="N571" s="128">
        <f t="shared" si="26"/>
        <v>5.1710000000000003</v>
      </c>
    </row>
    <row r="572" spans="1:14" x14ac:dyDescent="0.25">
      <c r="A572" s="92"/>
      <c r="B572" s="240"/>
      <c r="C572" s="295"/>
      <c r="D572" s="295"/>
      <c r="E572" s="92" t="s">
        <v>20</v>
      </c>
      <c r="F572" s="92">
        <v>15</v>
      </c>
      <c r="G572" s="92"/>
      <c r="H572" s="92"/>
      <c r="I572" s="92"/>
      <c r="J572" s="92"/>
      <c r="K572" s="92">
        <v>19.96</v>
      </c>
      <c r="L572" s="92">
        <v>75.8</v>
      </c>
      <c r="M572" s="72">
        <v>52.87</v>
      </c>
      <c r="N572" s="128">
        <f t="shared" si="26"/>
        <v>0.79304999999999992</v>
      </c>
    </row>
    <row r="573" spans="1:14" x14ac:dyDescent="0.25">
      <c r="A573" s="92"/>
      <c r="B573" s="240"/>
      <c r="C573" s="295"/>
      <c r="D573" s="295"/>
      <c r="E573" s="92"/>
      <c r="F573" s="92"/>
      <c r="G573" s="92"/>
      <c r="H573" s="92">
        <v>200</v>
      </c>
      <c r="I573" s="242">
        <f>SUM(I570:I572)</f>
        <v>2.82</v>
      </c>
      <c r="J573" s="242">
        <f t="shared" ref="J573:L573" si="27">SUM(J570:J572)</f>
        <v>3.2</v>
      </c>
      <c r="K573" s="242">
        <f t="shared" si="27"/>
        <v>24.69</v>
      </c>
      <c r="L573" s="242">
        <f t="shared" si="27"/>
        <v>133.80000000000001</v>
      </c>
      <c r="M573" s="242"/>
      <c r="N573" s="129">
        <f>SUM(N570:N572)</f>
        <v>6.5772599999999999</v>
      </c>
    </row>
    <row r="574" spans="1:14" ht="12" customHeight="1" x14ac:dyDescent="0.25">
      <c r="A574" s="92" t="s">
        <v>15</v>
      </c>
      <c r="B574" s="537" t="s">
        <v>310</v>
      </c>
      <c r="C574" s="296"/>
      <c r="D574" s="296"/>
      <c r="E574" s="92" t="s">
        <v>17</v>
      </c>
      <c r="F574" s="92">
        <v>33.299999999999997</v>
      </c>
      <c r="G574" s="92"/>
      <c r="H574" s="92"/>
      <c r="I574" s="92">
        <v>2.4900000000000002</v>
      </c>
      <c r="J574" s="92">
        <v>0.16</v>
      </c>
      <c r="K574" s="92">
        <v>21.2</v>
      </c>
      <c r="L574" s="92">
        <v>105.4</v>
      </c>
      <c r="M574" s="72">
        <v>64.72</v>
      </c>
      <c r="N574" s="128">
        <f t="shared" si="26"/>
        <v>2.155176</v>
      </c>
    </row>
    <row r="575" spans="1:14" x14ac:dyDescent="0.25">
      <c r="A575" s="92"/>
      <c r="B575" s="538"/>
      <c r="C575" s="370" t="s">
        <v>417</v>
      </c>
      <c r="D575" s="370" t="s">
        <v>405</v>
      </c>
      <c r="E575" s="92" t="s">
        <v>145</v>
      </c>
      <c r="F575" s="92">
        <v>73.8</v>
      </c>
      <c r="G575" s="92"/>
      <c r="H575" s="92"/>
      <c r="I575" s="92">
        <v>2.06</v>
      </c>
      <c r="J575" s="92">
        <v>7.82</v>
      </c>
      <c r="K575" s="92">
        <v>3.49</v>
      </c>
      <c r="L575" s="92">
        <v>38.380000000000003</v>
      </c>
      <c r="M575" s="72">
        <v>51.71</v>
      </c>
      <c r="N575" s="128">
        <f t="shared" si="26"/>
        <v>3.816198</v>
      </c>
    </row>
    <row r="576" spans="1:14" x14ac:dyDescent="0.25">
      <c r="A576" s="92"/>
      <c r="B576" s="240"/>
      <c r="C576" s="295"/>
      <c r="D576" s="295"/>
      <c r="E576" s="92" t="s">
        <v>20</v>
      </c>
      <c r="F576" s="92">
        <v>7.5</v>
      </c>
      <c r="G576" s="92"/>
      <c r="H576" s="92"/>
      <c r="I576" s="92" t="s">
        <v>21</v>
      </c>
      <c r="J576" s="92" t="s">
        <v>21</v>
      </c>
      <c r="K576" s="92">
        <v>7.48</v>
      </c>
      <c r="L576" s="92">
        <v>28.42</v>
      </c>
      <c r="M576" s="72">
        <v>52.87</v>
      </c>
      <c r="N576" s="128">
        <f t="shared" si="26"/>
        <v>0.39652499999999996</v>
      </c>
    </row>
    <row r="577" spans="1:14" x14ac:dyDescent="0.25">
      <c r="A577" s="92"/>
      <c r="B577" s="240"/>
      <c r="C577" s="295"/>
      <c r="D577" s="295"/>
      <c r="E577" s="92" t="s">
        <v>22</v>
      </c>
      <c r="F577" s="92">
        <v>0.06</v>
      </c>
      <c r="G577" s="92"/>
      <c r="H577" s="92"/>
      <c r="I577" s="92" t="s">
        <v>21</v>
      </c>
      <c r="J577" s="92" t="s">
        <v>21</v>
      </c>
      <c r="K577" s="92" t="s">
        <v>21</v>
      </c>
      <c r="L577" s="92" t="s">
        <v>21</v>
      </c>
      <c r="M577" s="72"/>
      <c r="N577" s="128">
        <f t="shared" si="26"/>
        <v>0</v>
      </c>
    </row>
    <row r="578" spans="1:14" ht="20.399999999999999" x14ac:dyDescent="0.25">
      <c r="A578" s="92"/>
      <c r="B578" s="240"/>
      <c r="C578" s="295"/>
      <c r="D578" s="295"/>
      <c r="E578" s="92" t="s">
        <v>23</v>
      </c>
      <c r="F578" s="92">
        <v>5</v>
      </c>
      <c r="G578" s="92"/>
      <c r="H578" s="92"/>
      <c r="I578" s="92">
        <v>0.04</v>
      </c>
      <c r="J578" s="92">
        <v>3.63</v>
      </c>
      <c r="K578" s="92">
        <v>13.2</v>
      </c>
      <c r="L578" s="92">
        <v>28.43</v>
      </c>
      <c r="M578" s="72">
        <v>504.7</v>
      </c>
      <c r="N578" s="128">
        <f t="shared" si="26"/>
        <v>2.5234999999999999</v>
      </c>
    </row>
    <row r="579" spans="1:14" x14ac:dyDescent="0.25">
      <c r="A579" s="92"/>
      <c r="B579" s="240"/>
      <c r="C579" s="295"/>
      <c r="D579" s="295"/>
      <c r="E579" s="92"/>
      <c r="F579" s="92"/>
      <c r="G579" s="92"/>
      <c r="H579" s="92" t="s">
        <v>24</v>
      </c>
      <c r="I579" s="242">
        <f>SUM(I574:I578)</f>
        <v>4.5900000000000007</v>
      </c>
      <c r="J579" s="242">
        <f t="shared" ref="J579:L579" si="28">SUM(J574:J578)</f>
        <v>11.61</v>
      </c>
      <c r="K579" s="242">
        <f t="shared" si="28"/>
        <v>45.370000000000005</v>
      </c>
      <c r="L579" s="242">
        <f t="shared" si="28"/>
        <v>200.63</v>
      </c>
      <c r="M579" s="242"/>
      <c r="N579" s="129">
        <f>SUM(N574:N578)</f>
        <v>8.8913989999999998</v>
      </c>
    </row>
    <row r="580" spans="1:14" ht="12" customHeight="1" x14ac:dyDescent="0.25">
      <c r="A580" s="246"/>
      <c r="B580" s="541" t="s">
        <v>30</v>
      </c>
      <c r="C580" s="300">
        <v>70</v>
      </c>
      <c r="D580" s="300">
        <v>90</v>
      </c>
      <c r="E580" s="246" t="s">
        <v>31</v>
      </c>
      <c r="F580" s="246">
        <v>80</v>
      </c>
      <c r="G580" s="246">
        <v>80</v>
      </c>
      <c r="H580" s="245"/>
      <c r="I580" s="246">
        <v>6.96</v>
      </c>
      <c r="J580" s="246">
        <v>1.2</v>
      </c>
      <c r="K580" s="246">
        <v>32.96</v>
      </c>
      <c r="L580" s="246">
        <v>181</v>
      </c>
      <c r="M580" s="72">
        <v>55.61</v>
      </c>
      <c r="N580" s="128">
        <f t="shared" si="26"/>
        <v>4.4488000000000003</v>
      </c>
    </row>
    <row r="581" spans="1:14" x14ac:dyDescent="0.25">
      <c r="A581" s="246"/>
      <c r="B581" s="542"/>
      <c r="C581" s="301">
        <v>10</v>
      </c>
      <c r="D581" s="301">
        <v>10</v>
      </c>
      <c r="E581" s="246" t="s">
        <v>32</v>
      </c>
      <c r="F581" s="246">
        <v>10</v>
      </c>
      <c r="G581" s="246"/>
      <c r="H581" s="245"/>
      <c r="I581" s="246">
        <v>2.68</v>
      </c>
      <c r="J581" s="246">
        <v>2.57</v>
      </c>
      <c r="K581" s="246" t="s">
        <v>21</v>
      </c>
      <c r="L581" s="246">
        <v>33.79</v>
      </c>
      <c r="M581" s="72">
        <v>523.4</v>
      </c>
      <c r="N581" s="128">
        <f t="shared" si="26"/>
        <v>5.234</v>
      </c>
    </row>
    <row r="582" spans="1:14" x14ac:dyDescent="0.25">
      <c r="A582" s="246"/>
      <c r="B582" s="241"/>
      <c r="C582" s="290">
        <v>10</v>
      </c>
      <c r="D582" s="290">
        <v>10</v>
      </c>
      <c r="E582" s="246" t="s">
        <v>33</v>
      </c>
      <c r="F582" s="246">
        <v>10</v>
      </c>
      <c r="G582" s="246"/>
      <c r="H582" s="245"/>
      <c r="I582" s="246">
        <v>0.08</v>
      </c>
      <c r="J582" s="246">
        <v>7.25</v>
      </c>
      <c r="K582" s="246">
        <v>0.26</v>
      </c>
      <c r="L582" s="246">
        <v>66.099999999999994</v>
      </c>
      <c r="M582" s="72">
        <v>504.7</v>
      </c>
      <c r="N582" s="128">
        <f t="shared" si="26"/>
        <v>5.0469999999999997</v>
      </c>
    </row>
    <row r="583" spans="1:14" ht="20.399999999999999" x14ac:dyDescent="0.25">
      <c r="A583" s="246"/>
      <c r="B583" s="241"/>
      <c r="C583" s="290"/>
      <c r="D583" s="290"/>
      <c r="E583" s="246"/>
      <c r="F583" s="246"/>
      <c r="G583" s="246"/>
      <c r="H583" s="245" t="s">
        <v>35</v>
      </c>
      <c r="I583" s="77">
        <f>SUM(I580:I582)</f>
        <v>9.7200000000000006</v>
      </c>
      <c r="J583" s="77">
        <f t="shared" ref="J583:L583" si="29">SUM(J580:J582)</f>
        <v>11.02</v>
      </c>
      <c r="K583" s="77">
        <f t="shared" si="29"/>
        <v>33.22</v>
      </c>
      <c r="L583" s="77">
        <f t="shared" si="29"/>
        <v>280.89</v>
      </c>
      <c r="M583" s="77"/>
      <c r="N583" s="129">
        <f>SUM(N580:N582)</f>
        <v>14.729800000000001</v>
      </c>
    </row>
    <row r="584" spans="1:14" x14ac:dyDescent="0.25">
      <c r="A584" s="92"/>
      <c r="B584" s="240" t="s">
        <v>146</v>
      </c>
      <c r="C584" s="295">
        <v>120</v>
      </c>
      <c r="D584" s="295">
        <v>120</v>
      </c>
      <c r="E584" s="92" t="s">
        <v>147</v>
      </c>
      <c r="F584" s="92">
        <v>120</v>
      </c>
      <c r="G584" s="92">
        <v>120</v>
      </c>
      <c r="H584" s="92">
        <v>120</v>
      </c>
      <c r="I584" s="92">
        <v>1.8</v>
      </c>
      <c r="J584" s="92">
        <v>8.4000000000000005E-2</v>
      </c>
      <c r="K584" s="92">
        <v>17.2</v>
      </c>
      <c r="L584" s="92">
        <v>74.8</v>
      </c>
      <c r="M584" s="72">
        <v>68.900000000000006</v>
      </c>
      <c r="N584" s="129">
        <f t="shared" si="26"/>
        <v>8.2680000000000007</v>
      </c>
    </row>
    <row r="585" spans="1:14" x14ac:dyDescent="0.25">
      <c r="A585" s="246" t="s">
        <v>38</v>
      </c>
      <c r="B585" s="241" t="s">
        <v>39</v>
      </c>
      <c r="C585" s="290">
        <v>100</v>
      </c>
      <c r="D585" s="290">
        <v>100</v>
      </c>
      <c r="E585" s="246" t="s">
        <v>39</v>
      </c>
      <c r="F585" s="246">
        <v>100</v>
      </c>
      <c r="G585" s="246">
        <v>100</v>
      </c>
      <c r="H585" s="245">
        <v>100</v>
      </c>
      <c r="I585" s="246"/>
      <c r="J585" s="246"/>
      <c r="K585" s="246">
        <v>19</v>
      </c>
      <c r="L585" s="246">
        <v>75</v>
      </c>
      <c r="M585" s="72">
        <v>65.86</v>
      </c>
      <c r="N585" s="129">
        <f t="shared" si="26"/>
        <v>6.5860000000000003</v>
      </c>
    </row>
    <row r="586" spans="1:14" x14ac:dyDescent="0.25">
      <c r="A586" s="92"/>
      <c r="B586" s="240"/>
      <c r="C586" s="295"/>
      <c r="D586" s="295"/>
      <c r="E586" s="92"/>
      <c r="F586" s="92"/>
      <c r="G586" s="92"/>
      <c r="H586" s="92"/>
      <c r="I586" s="116">
        <f>I584+I585</f>
        <v>1.8</v>
      </c>
      <c r="J586" s="116">
        <f t="shared" ref="J586:L586" si="30">J584+J585</f>
        <v>8.4000000000000005E-2</v>
      </c>
      <c r="K586" s="116">
        <f t="shared" si="30"/>
        <v>36.200000000000003</v>
      </c>
      <c r="L586" s="116">
        <f t="shared" si="30"/>
        <v>149.80000000000001</v>
      </c>
      <c r="M586" s="116"/>
      <c r="N586" s="129"/>
    </row>
    <row r="587" spans="1:14" x14ac:dyDescent="0.25">
      <c r="A587" s="92"/>
      <c r="B587" s="237" t="s">
        <v>40</v>
      </c>
      <c r="C587" s="307"/>
      <c r="D587" s="307"/>
      <c r="E587" s="92"/>
      <c r="F587" s="92"/>
      <c r="G587" s="92"/>
      <c r="H587" s="92"/>
      <c r="I587" s="116">
        <f>I586+I583+I579+I573+I569</f>
        <v>49.06</v>
      </c>
      <c r="J587" s="116">
        <f t="shared" ref="J587:L587" si="31">J586+J583+J579+J573+J569</f>
        <v>40.623999999999995</v>
      </c>
      <c r="K587" s="116">
        <f t="shared" si="31"/>
        <v>190.15000000000003</v>
      </c>
      <c r="L587" s="116">
        <f t="shared" si="31"/>
        <v>1223.0999999999999</v>
      </c>
      <c r="M587" s="116"/>
      <c r="N587" s="129">
        <f>N585+N584+N583+N579+N573+N569</f>
        <v>96.47557900000001</v>
      </c>
    </row>
    <row r="588" spans="1:14" ht="12" customHeight="1" x14ac:dyDescent="0.25">
      <c r="A588" s="242" t="s">
        <v>41</v>
      </c>
      <c r="B588" s="240"/>
      <c r="C588" s="295"/>
      <c r="D588" s="295"/>
      <c r="E588" s="92"/>
      <c r="F588" s="92"/>
      <c r="G588" s="92"/>
      <c r="H588" s="92"/>
      <c r="I588" s="92"/>
      <c r="J588" s="92"/>
      <c r="K588" s="92"/>
      <c r="L588" s="108" t="s">
        <v>21</v>
      </c>
      <c r="M588" s="72"/>
      <c r="N588" s="128"/>
    </row>
    <row r="589" spans="1:14" x14ac:dyDescent="0.25">
      <c r="A589" s="92" t="s">
        <v>311</v>
      </c>
      <c r="B589" s="537" t="s">
        <v>312</v>
      </c>
      <c r="C589" s="296"/>
      <c r="D589" s="296"/>
      <c r="E589" s="92" t="s">
        <v>51</v>
      </c>
      <c r="F589" s="92">
        <v>116</v>
      </c>
      <c r="G589" s="92">
        <v>84</v>
      </c>
      <c r="H589" s="92"/>
      <c r="I589" s="102">
        <v>2.3199999999999998</v>
      </c>
      <c r="J589" s="92">
        <v>0.33</v>
      </c>
      <c r="K589" s="92">
        <v>14.69</v>
      </c>
      <c r="L589" s="108">
        <v>66.819999999999993</v>
      </c>
      <c r="M589" s="72">
        <v>30.16</v>
      </c>
      <c r="N589" s="128">
        <f t="shared" si="26"/>
        <v>3.4985599999999999</v>
      </c>
    </row>
    <row r="590" spans="1:14" x14ac:dyDescent="0.25">
      <c r="A590" s="92"/>
      <c r="B590" s="555"/>
      <c r="C590" s="310">
        <v>80</v>
      </c>
      <c r="D590" s="310">
        <v>120</v>
      </c>
      <c r="E590" s="92" t="s">
        <v>53</v>
      </c>
      <c r="F590" s="92">
        <v>20.2</v>
      </c>
      <c r="G590" s="92">
        <v>17</v>
      </c>
      <c r="H590" s="92"/>
      <c r="I590" s="92">
        <v>0.34</v>
      </c>
      <c r="J590" s="92" t="s">
        <v>21</v>
      </c>
      <c r="K590" s="92">
        <v>8.26</v>
      </c>
      <c r="L590" s="108">
        <v>8.26</v>
      </c>
      <c r="M590" s="72">
        <v>27.74</v>
      </c>
      <c r="N590" s="128">
        <f t="shared" si="26"/>
        <v>0.56034799999999996</v>
      </c>
    </row>
    <row r="591" spans="1:14" ht="20.399999999999999" x14ac:dyDescent="0.25">
      <c r="A591" s="92"/>
      <c r="B591" s="538"/>
      <c r="C591" s="297"/>
      <c r="D591" s="297"/>
      <c r="E591" s="92" t="s">
        <v>52</v>
      </c>
      <c r="F591" s="92">
        <v>10</v>
      </c>
      <c r="G591" s="92">
        <v>10</v>
      </c>
      <c r="H591" s="92"/>
      <c r="I591" s="92" t="s">
        <v>21</v>
      </c>
      <c r="J591" s="92">
        <v>9.98</v>
      </c>
      <c r="K591" s="92" t="s">
        <v>21</v>
      </c>
      <c r="L591" s="102">
        <v>89.9</v>
      </c>
      <c r="M591" s="72">
        <v>118.3</v>
      </c>
      <c r="N591" s="128">
        <f t="shared" si="26"/>
        <v>1.1830000000000001</v>
      </c>
    </row>
    <row r="592" spans="1:14" ht="12.75" customHeight="1" x14ac:dyDescent="0.25">
      <c r="A592" s="92"/>
      <c r="B592" s="240"/>
      <c r="C592" s="295"/>
      <c r="D592" s="295"/>
      <c r="E592" s="92" t="s">
        <v>22</v>
      </c>
      <c r="F592" s="92">
        <v>1</v>
      </c>
      <c r="G592" s="92">
        <v>1</v>
      </c>
      <c r="H592" s="92"/>
      <c r="I592" s="92" t="s">
        <v>21</v>
      </c>
      <c r="J592" s="92" t="s">
        <v>21</v>
      </c>
      <c r="K592" s="92" t="s">
        <v>21</v>
      </c>
      <c r="L592" s="108">
        <v>13.5</v>
      </c>
      <c r="M592" s="72"/>
      <c r="N592" s="128">
        <f t="shared" si="26"/>
        <v>0</v>
      </c>
    </row>
    <row r="593" spans="1:17" x14ac:dyDescent="0.25">
      <c r="A593" s="92"/>
      <c r="B593" s="240"/>
      <c r="C593" s="295"/>
      <c r="D593" s="295"/>
      <c r="E593" s="92" t="s">
        <v>54</v>
      </c>
      <c r="F593" s="92">
        <v>31.3</v>
      </c>
      <c r="G593" s="92">
        <v>25</v>
      </c>
      <c r="H593" s="92"/>
      <c r="I593" s="92">
        <v>0.25</v>
      </c>
      <c r="J593" s="92">
        <v>0.03</v>
      </c>
      <c r="K593" s="92">
        <v>0.71</v>
      </c>
      <c r="L593" s="92">
        <v>3.3</v>
      </c>
      <c r="M593" s="72"/>
      <c r="N593" s="128">
        <f t="shared" si="26"/>
        <v>0</v>
      </c>
    </row>
    <row r="594" spans="1:17" x14ac:dyDescent="0.25">
      <c r="A594" s="92"/>
      <c r="B594" s="240"/>
      <c r="C594" s="295"/>
      <c r="D594" s="295"/>
      <c r="E594" s="92" t="s">
        <v>44</v>
      </c>
      <c r="F594" s="92">
        <v>12.6</v>
      </c>
      <c r="G594" s="92">
        <v>10</v>
      </c>
      <c r="H594" s="92"/>
      <c r="I594" s="92">
        <v>0.13</v>
      </c>
      <c r="J594" s="92">
        <v>0.01</v>
      </c>
      <c r="K594" s="92">
        <v>0.71</v>
      </c>
      <c r="L594" s="92">
        <v>4.0999999999999996</v>
      </c>
      <c r="M594" s="72">
        <v>36.67</v>
      </c>
      <c r="N594" s="128">
        <f t="shared" si="26"/>
        <v>0.46204200000000001</v>
      </c>
    </row>
    <row r="595" spans="1:17" ht="12" customHeight="1" x14ac:dyDescent="0.25">
      <c r="A595" s="92"/>
      <c r="B595" s="240"/>
      <c r="C595" s="295"/>
      <c r="D595" s="295"/>
      <c r="E595" s="92"/>
      <c r="F595" s="92"/>
      <c r="G595" s="92"/>
      <c r="H595" s="92">
        <v>100</v>
      </c>
      <c r="I595" s="120">
        <f>SUM(I589:I594)</f>
        <v>3.0399999999999996</v>
      </c>
      <c r="J595" s="120">
        <f t="shared" ref="J595:L595" si="32">SUM(J589:J594)</f>
        <v>10.35</v>
      </c>
      <c r="K595" s="120">
        <f t="shared" si="32"/>
        <v>24.37</v>
      </c>
      <c r="L595" s="120">
        <f t="shared" si="32"/>
        <v>185.88000000000002</v>
      </c>
      <c r="M595" s="120"/>
      <c r="N595" s="129">
        <f>SUM(N589:N594)</f>
        <v>5.7039499999999999</v>
      </c>
    </row>
    <row r="596" spans="1:17" x14ac:dyDescent="0.25">
      <c r="A596" s="246" t="s">
        <v>171</v>
      </c>
      <c r="B596" s="531" t="s">
        <v>172</v>
      </c>
      <c r="C596" s="290"/>
      <c r="D596" s="290"/>
      <c r="E596" s="246" t="s">
        <v>50</v>
      </c>
      <c r="F596" s="246">
        <v>62.5</v>
      </c>
      <c r="G596" s="246">
        <v>50</v>
      </c>
      <c r="H596" s="245"/>
      <c r="I596" s="246">
        <v>0.15</v>
      </c>
      <c r="J596" s="246">
        <v>0.05</v>
      </c>
      <c r="K596" s="246">
        <v>2.85</v>
      </c>
      <c r="L596" s="246">
        <v>13.5</v>
      </c>
      <c r="M596" s="72">
        <v>18.46</v>
      </c>
      <c r="N596" s="128">
        <f t="shared" si="26"/>
        <v>1.1537500000000001</v>
      </c>
    </row>
    <row r="597" spans="1:17" x14ac:dyDescent="0.25">
      <c r="A597" s="246"/>
      <c r="B597" s="531"/>
      <c r="C597" s="376" t="s">
        <v>58</v>
      </c>
      <c r="D597" s="376" t="s">
        <v>58</v>
      </c>
      <c r="E597" s="246" t="s">
        <v>44</v>
      </c>
      <c r="F597" s="246">
        <v>12.5</v>
      </c>
      <c r="G597" s="246">
        <v>10</v>
      </c>
      <c r="H597" s="245"/>
      <c r="I597" s="246">
        <v>0.12</v>
      </c>
      <c r="J597" s="246">
        <v>0.05</v>
      </c>
      <c r="K597" s="246">
        <v>6.3</v>
      </c>
      <c r="L597" s="246">
        <v>3.4</v>
      </c>
      <c r="M597" s="72">
        <v>36.67</v>
      </c>
      <c r="N597" s="128">
        <f t="shared" si="26"/>
        <v>0.45837499999999998</v>
      </c>
    </row>
    <row r="598" spans="1:17" x14ac:dyDescent="0.25">
      <c r="A598" s="246"/>
      <c r="B598" s="241"/>
      <c r="C598" s="290"/>
      <c r="D598" s="290"/>
      <c r="E598" s="246" t="s">
        <v>53</v>
      </c>
      <c r="F598" s="246">
        <v>12</v>
      </c>
      <c r="G598" s="246">
        <v>10</v>
      </c>
      <c r="H598" s="245"/>
      <c r="I598" s="246">
        <v>0.6</v>
      </c>
      <c r="J598" s="246">
        <v>0.12</v>
      </c>
      <c r="K598" s="246">
        <v>4.8899999999999997</v>
      </c>
      <c r="L598" s="246">
        <v>24.6</v>
      </c>
      <c r="M598" s="72">
        <v>27.74</v>
      </c>
      <c r="N598" s="128">
        <f t="shared" si="26"/>
        <v>0.33288000000000001</v>
      </c>
    </row>
    <row r="599" spans="1:17" x14ac:dyDescent="0.25">
      <c r="A599" s="246"/>
      <c r="B599" s="241"/>
      <c r="C599" s="290"/>
      <c r="D599" s="290"/>
      <c r="E599" s="246" t="s">
        <v>51</v>
      </c>
      <c r="F599" s="246">
        <v>40</v>
      </c>
      <c r="G599" s="246">
        <v>30</v>
      </c>
      <c r="H599" s="245"/>
      <c r="I599" s="246">
        <v>0.8</v>
      </c>
      <c r="J599" s="246">
        <v>0.11</v>
      </c>
      <c r="K599" s="246">
        <v>0.37</v>
      </c>
      <c r="L599" s="246">
        <v>23.04</v>
      </c>
      <c r="M599" s="72">
        <v>30.16</v>
      </c>
      <c r="N599" s="128">
        <f t="shared" si="26"/>
        <v>1.2064000000000001</v>
      </c>
    </row>
    <row r="600" spans="1:17" x14ac:dyDescent="0.25">
      <c r="A600" s="246"/>
      <c r="B600" s="241"/>
      <c r="C600" s="290"/>
      <c r="D600" s="290"/>
      <c r="E600" s="246" t="s">
        <v>173</v>
      </c>
      <c r="F600" s="246">
        <v>0</v>
      </c>
      <c r="G600" s="246">
        <v>2.5</v>
      </c>
      <c r="H600" s="245"/>
      <c r="I600" s="246">
        <v>3.4199999999999995</v>
      </c>
      <c r="J600" s="246"/>
      <c r="K600" s="246"/>
      <c r="L600" s="246"/>
      <c r="M600" s="72"/>
      <c r="N600" s="128">
        <f t="shared" si="26"/>
        <v>0</v>
      </c>
    </row>
    <row r="601" spans="1:17" x14ac:dyDescent="0.25">
      <c r="A601" s="246"/>
      <c r="B601" s="241"/>
      <c r="C601" s="290"/>
      <c r="D601" s="290"/>
      <c r="E601" s="246" t="s">
        <v>174</v>
      </c>
      <c r="F601" s="246">
        <v>5</v>
      </c>
      <c r="G601" s="246">
        <v>5</v>
      </c>
      <c r="H601" s="245"/>
      <c r="I601" s="246"/>
      <c r="J601" s="246"/>
      <c r="K601" s="246"/>
      <c r="L601" s="246"/>
      <c r="M601" s="72"/>
      <c r="N601" s="128">
        <f t="shared" si="26"/>
        <v>0</v>
      </c>
    </row>
    <row r="602" spans="1:17" x14ac:dyDescent="0.25">
      <c r="A602" s="246"/>
      <c r="B602" s="241"/>
      <c r="C602" s="290"/>
      <c r="D602" s="290"/>
      <c r="E602" s="246" t="s">
        <v>52</v>
      </c>
      <c r="F602" s="246">
        <v>5</v>
      </c>
      <c r="G602" s="246">
        <v>5</v>
      </c>
      <c r="H602" s="245"/>
      <c r="I602" s="246"/>
      <c r="J602" s="246">
        <v>4.99</v>
      </c>
      <c r="K602" s="246"/>
      <c r="L602" s="246">
        <v>44.95</v>
      </c>
      <c r="M602" s="72">
        <v>118.3</v>
      </c>
      <c r="N602" s="128">
        <f t="shared" si="26"/>
        <v>0.59150000000000003</v>
      </c>
    </row>
    <row r="603" spans="1:17" x14ac:dyDescent="0.25">
      <c r="A603" s="246"/>
      <c r="B603" s="241"/>
      <c r="C603" s="290"/>
      <c r="D603" s="290"/>
      <c r="E603" s="246" t="s">
        <v>22</v>
      </c>
      <c r="F603" s="246">
        <v>1</v>
      </c>
      <c r="G603" s="246"/>
      <c r="H603" s="245"/>
      <c r="I603" s="246">
        <v>0.8</v>
      </c>
      <c r="J603" s="246">
        <v>0.2</v>
      </c>
      <c r="K603" s="246"/>
      <c r="L603" s="246">
        <v>6</v>
      </c>
      <c r="M603" s="72"/>
      <c r="N603" s="128">
        <f t="shared" si="26"/>
        <v>0</v>
      </c>
    </row>
    <row r="604" spans="1:17" x14ac:dyDescent="0.25">
      <c r="A604" s="246"/>
      <c r="B604" s="241"/>
      <c r="C604" s="290"/>
      <c r="D604" s="290"/>
      <c r="E604" s="246" t="s">
        <v>175</v>
      </c>
      <c r="F604" s="246">
        <v>200</v>
      </c>
      <c r="G604" s="246">
        <v>200</v>
      </c>
      <c r="H604" s="245"/>
      <c r="I604" s="246">
        <v>9.68</v>
      </c>
      <c r="J604" s="246">
        <v>6.24</v>
      </c>
      <c r="K604" s="246"/>
      <c r="L604" s="246">
        <v>88.29</v>
      </c>
      <c r="M604" s="72"/>
      <c r="N604" s="128">
        <f t="shared" si="26"/>
        <v>0</v>
      </c>
    </row>
    <row r="605" spans="1:17" x14ac:dyDescent="0.25">
      <c r="A605" s="246"/>
      <c r="B605" s="241"/>
      <c r="C605" s="290"/>
      <c r="D605" s="290"/>
      <c r="E605" s="246" t="s">
        <v>155</v>
      </c>
      <c r="F605" s="246">
        <v>54</v>
      </c>
      <c r="G605" s="246">
        <v>40</v>
      </c>
      <c r="H605" s="245"/>
      <c r="I605" s="246">
        <v>10</v>
      </c>
      <c r="J605" s="246">
        <v>6.48</v>
      </c>
      <c r="K605" s="246" t="s">
        <v>21</v>
      </c>
      <c r="L605" s="246">
        <v>88.29</v>
      </c>
      <c r="M605" s="72">
        <v>323.91000000000003</v>
      </c>
      <c r="N605" s="128">
        <f t="shared" si="26"/>
        <v>17.491140000000001</v>
      </c>
    </row>
    <row r="606" spans="1:17" x14ac:dyDescent="0.25">
      <c r="A606" s="246"/>
      <c r="B606" s="241"/>
      <c r="C606" s="290"/>
      <c r="D606" s="290"/>
      <c r="E606" s="246" t="s">
        <v>57</v>
      </c>
      <c r="F606" s="246">
        <v>10</v>
      </c>
      <c r="G606" s="246">
        <v>10</v>
      </c>
      <c r="H606" s="245">
        <v>10</v>
      </c>
      <c r="I606" s="246">
        <v>0.28000000000000003</v>
      </c>
      <c r="J606" s="246">
        <v>2</v>
      </c>
      <c r="K606" s="246">
        <v>0.32</v>
      </c>
      <c r="L606" s="246">
        <v>20.64</v>
      </c>
      <c r="M606" s="72">
        <v>171.79</v>
      </c>
      <c r="N606" s="128">
        <f t="shared" si="26"/>
        <v>1.7178999999999998</v>
      </c>
    </row>
    <row r="607" spans="1:17" x14ac:dyDescent="0.25">
      <c r="A607" s="246"/>
      <c r="B607" s="241"/>
      <c r="C607" s="290"/>
      <c r="D607" s="290"/>
      <c r="E607" s="246"/>
      <c r="F607" s="246"/>
      <c r="G607" s="246"/>
      <c r="H607" s="245" t="s">
        <v>58</v>
      </c>
      <c r="I607" s="77">
        <f>SUM(I596:I606)</f>
        <v>25.85</v>
      </c>
      <c r="J607" s="77">
        <f t="shared" ref="J607:L607" si="33">SUM(J596:J606)</f>
        <v>20.240000000000002</v>
      </c>
      <c r="K607" s="77">
        <f t="shared" si="33"/>
        <v>14.729999999999999</v>
      </c>
      <c r="L607" s="77">
        <f t="shared" si="33"/>
        <v>312.70999999999998</v>
      </c>
      <c r="M607" s="77"/>
      <c r="N607" s="129">
        <f>SUM(N596:N606)</f>
        <v>22.951945000000002</v>
      </c>
    </row>
    <row r="608" spans="1:17" x14ac:dyDescent="0.25">
      <c r="A608" s="92" t="s">
        <v>313</v>
      </c>
      <c r="B608" s="236" t="s">
        <v>314</v>
      </c>
      <c r="C608" s="296"/>
      <c r="D608" s="296"/>
      <c r="E608" s="92" t="s">
        <v>315</v>
      </c>
      <c r="F608" s="92">
        <v>129</v>
      </c>
      <c r="G608" s="92">
        <v>75</v>
      </c>
      <c r="H608" s="92"/>
      <c r="I608" s="92">
        <v>27.4</v>
      </c>
      <c r="J608" s="92">
        <v>5.24</v>
      </c>
      <c r="K608" s="92" t="s">
        <v>21</v>
      </c>
      <c r="L608" s="92">
        <v>110</v>
      </c>
      <c r="M608" s="72">
        <v>365.85</v>
      </c>
      <c r="N608" s="128">
        <f t="shared" si="26"/>
        <v>47.194650000000003</v>
      </c>
      <c r="O608" s="13"/>
      <c r="P608" s="13"/>
      <c r="Q608" s="13"/>
    </row>
    <row r="609" spans="1:14" x14ac:dyDescent="0.25">
      <c r="A609" s="92"/>
      <c r="B609" s="240"/>
      <c r="C609" s="366" t="s">
        <v>316</v>
      </c>
      <c r="D609" s="366" t="s">
        <v>316</v>
      </c>
      <c r="E609" s="92" t="s">
        <v>22</v>
      </c>
      <c r="F609" s="92">
        <v>2</v>
      </c>
      <c r="G609" s="92">
        <v>2</v>
      </c>
      <c r="H609" s="92"/>
      <c r="I609" s="92" t="s">
        <v>21</v>
      </c>
      <c r="J609" s="92" t="s">
        <v>21</v>
      </c>
      <c r="K609" s="92" t="s">
        <v>21</v>
      </c>
      <c r="L609" s="92">
        <v>47.68</v>
      </c>
      <c r="M609" s="72"/>
      <c r="N609" s="128">
        <f t="shared" si="26"/>
        <v>0</v>
      </c>
    </row>
    <row r="610" spans="1:14" ht="20.399999999999999" x14ac:dyDescent="0.25">
      <c r="A610" s="92"/>
      <c r="B610" s="240"/>
      <c r="C610" s="295"/>
      <c r="D610" s="295"/>
      <c r="E610" s="92" t="s">
        <v>52</v>
      </c>
      <c r="F610" s="92">
        <v>6</v>
      </c>
      <c r="G610" s="92">
        <v>6</v>
      </c>
      <c r="H610" s="92"/>
      <c r="I610" s="92" t="s">
        <v>21</v>
      </c>
      <c r="J610" s="92">
        <v>5.99</v>
      </c>
      <c r="K610" s="92" t="s">
        <v>21</v>
      </c>
      <c r="L610" s="92">
        <v>53.94</v>
      </c>
      <c r="M610" s="72">
        <v>118.3</v>
      </c>
      <c r="N610" s="128">
        <f t="shared" si="26"/>
        <v>0.70979999999999999</v>
      </c>
    </row>
    <row r="611" spans="1:14" ht="20.399999999999999" x14ac:dyDescent="0.25">
      <c r="A611" s="92"/>
      <c r="B611" s="240"/>
      <c r="C611" s="295"/>
      <c r="D611" s="295"/>
      <c r="E611" s="92" t="s">
        <v>77</v>
      </c>
      <c r="F611" s="92">
        <v>6</v>
      </c>
      <c r="G611" s="92">
        <v>6</v>
      </c>
      <c r="H611" s="92"/>
      <c r="I611" s="92">
        <v>0.62</v>
      </c>
      <c r="J611" s="92">
        <v>0.06</v>
      </c>
      <c r="K611" s="92">
        <v>4.1360000000000001</v>
      </c>
      <c r="L611" s="92">
        <v>20.04</v>
      </c>
      <c r="M611" s="72">
        <v>31.32</v>
      </c>
      <c r="N611" s="128">
        <f t="shared" si="26"/>
        <v>0.18792</v>
      </c>
    </row>
    <row r="612" spans="1:14" x14ac:dyDescent="0.25">
      <c r="A612" s="92"/>
      <c r="B612" s="240"/>
      <c r="C612" s="295"/>
      <c r="D612" s="295"/>
      <c r="E612" s="92" t="s">
        <v>284</v>
      </c>
      <c r="F612" s="92"/>
      <c r="G612" s="92">
        <v>4.0000000000000001E-3</v>
      </c>
      <c r="H612" s="92"/>
      <c r="I612" s="92" t="s">
        <v>21</v>
      </c>
      <c r="J612" s="92" t="s">
        <v>21</v>
      </c>
      <c r="K612" s="92" t="s">
        <v>21</v>
      </c>
      <c r="L612" s="242"/>
      <c r="M612" s="72"/>
      <c r="N612" s="128"/>
    </row>
    <row r="613" spans="1:14" ht="12" customHeight="1" x14ac:dyDescent="0.25">
      <c r="A613" s="92"/>
      <c r="B613" s="240"/>
      <c r="C613" s="295"/>
      <c r="D613" s="295"/>
      <c r="E613" s="92"/>
      <c r="F613" s="92"/>
      <c r="G613" s="92"/>
      <c r="H613" s="92" t="s">
        <v>316</v>
      </c>
      <c r="I613" s="242">
        <f>SUM(I608:I612)</f>
        <v>28.02</v>
      </c>
      <c r="J613" s="242">
        <f>SUM(J608:J612)</f>
        <v>11.290000000000001</v>
      </c>
      <c r="K613" s="242">
        <f>SUM(K608:K612)</f>
        <v>4.1360000000000001</v>
      </c>
      <c r="L613" s="242">
        <f>SUM(L608:L612)</f>
        <v>231.66</v>
      </c>
      <c r="M613" s="242"/>
      <c r="N613" s="129">
        <f>SUM(N608:N612)</f>
        <v>48.092370000000003</v>
      </c>
    </row>
    <row r="614" spans="1:14" x14ac:dyDescent="0.25">
      <c r="A614" s="92" t="s">
        <v>268</v>
      </c>
      <c r="B614" s="537" t="s">
        <v>269</v>
      </c>
      <c r="C614" s="296"/>
      <c r="D614" s="296"/>
      <c r="E614" s="92" t="s">
        <v>187</v>
      </c>
      <c r="F614" s="92">
        <v>34</v>
      </c>
      <c r="G614" s="92">
        <v>34</v>
      </c>
      <c r="H614" s="92">
        <v>100</v>
      </c>
      <c r="I614" s="92">
        <v>3.5</v>
      </c>
      <c r="J614" s="92">
        <v>0.37</v>
      </c>
      <c r="K614" s="92">
        <v>23.6</v>
      </c>
      <c r="L614" s="92">
        <v>124.5</v>
      </c>
      <c r="M614" s="72">
        <v>41.18</v>
      </c>
      <c r="N614" s="128">
        <f t="shared" si="26"/>
        <v>1.4001199999999998</v>
      </c>
    </row>
    <row r="615" spans="1:14" x14ac:dyDescent="0.25">
      <c r="A615" s="92"/>
      <c r="B615" s="538"/>
      <c r="C615" s="297">
        <v>100</v>
      </c>
      <c r="D615" s="297">
        <v>100</v>
      </c>
      <c r="E615" s="92" t="s">
        <v>22</v>
      </c>
      <c r="F615" s="92">
        <v>2</v>
      </c>
      <c r="G615" s="92">
        <v>2</v>
      </c>
      <c r="H615" s="92"/>
      <c r="I615" s="92" t="s">
        <v>21</v>
      </c>
      <c r="J615" s="92" t="s">
        <v>21</v>
      </c>
      <c r="K615" s="92" t="s">
        <v>21</v>
      </c>
      <c r="L615" s="92" t="s">
        <v>21</v>
      </c>
      <c r="M615" s="72"/>
      <c r="N615" s="128">
        <f t="shared" si="26"/>
        <v>0</v>
      </c>
    </row>
    <row r="616" spans="1:14" ht="20.399999999999999" x14ac:dyDescent="0.25">
      <c r="A616" s="92"/>
      <c r="B616" s="240"/>
      <c r="C616" s="295"/>
      <c r="D616" s="295"/>
      <c r="E616" s="92" t="s">
        <v>23</v>
      </c>
      <c r="F616" s="92">
        <v>3.5</v>
      </c>
      <c r="G616" s="92">
        <v>3.5</v>
      </c>
      <c r="H616" s="92"/>
      <c r="I616" s="92">
        <v>0.02</v>
      </c>
      <c r="J616" s="92">
        <v>2.5</v>
      </c>
      <c r="K616" s="92">
        <v>0.04</v>
      </c>
      <c r="L616" s="92">
        <v>23.1</v>
      </c>
      <c r="M616" s="72">
        <v>504.7</v>
      </c>
      <c r="N616" s="128">
        <f t="shared" si="26"/>
        <v>1.7664500000000001</v>
      </c>
    </row>
    <row r="617" spans="1:14" x14ac:dyDescent="0.25">
      <c r="A617" s="92"/>
      <c r="B617" s="240"/>
      <c r="C617" s="295"/>
      <c r="D617" s="295"/>
      <c r="E617" s="92"/>
      <c r="F617" s="92"/>
      <c r="G617" s="92"/>
      <c r="H617" s="92"/>
      <c r="I617" s="242">
        <f>SUM(I614:I616)</f>
        <v>3.52</v>
      </c>
      <c r="J617" s="242">
        <f t="shared" ref="J617:L617" si="34">SUM(J614:J616)</f>
        <v>2.87</v>
      </c>
      <c r="K617" s="242">
        <f t="shared" si="34"/>
        <v>23.64</v>
      </c>
      <c r="L617" s="242">
        <f t="shared" si="34"/>
        <v>147.6</v>
      </c>
      <c r="M617" s="242"/>
      <c r="N617" s="129">
        <f>SUM(N614:N616)</f>
        <v>3.1665700000000001</v>
      </c>
    </row>
    <row r="618" spans="1:14" x14ac:dyDescent="0.25">
      <c r="A618" s="246" t="s">
        <v>182</v>
      </c>
      <c r="B618" s="541" t="s">
        <v>183</v>
      </c>
      <c r="C618" s="300"/>
      <c r="D618" s="300"/>
      <c r="E618" s="246" t="s">
        <v>46</v>
      </c>
      <c r="F618" s="246">
        <v>25</v>
      </c>
      <c r="G618" s="246">
        <v>22</v>
      </c>
      <c r="H618" s="245"/>
      <c r="I618" s="246">
        <v>0.1</v>
      </c>
      <c r="J618" s="246">
        <v>0.09</v>
      </c>
      <c r="K618" s="246">
        <v>2.2000000000000002</v>
      </c>
      <c r="L618" s="246">
        <v>9.9</v>
      </c>
      <c r="M618" s="72">
        <v>83.14</v>
      </c>
      <c r="N618" s="128">
        <f t="shared" si="26"/>
        <v>2.0785</v>
      </c>
    </row>
    <row r="619" spans="1:14" x14ac:dyDescent="0.25">
      <c r="A619" s="246"/>
      <c r="B619" s="542"/>
      <c r="C619" s="301">
        <v>200</v>
      </c>
      <c r="D619" s="301">
        <v>200</v>
      </c>
      <c r="E619" s="246" t="s">
        <v>20</v>
      </c>
      <c r="F619" s="246">
        <v>20</v>
      </c>
      <c r="G619" s="246">
        <v>20</v>
      </c>
      <c r="H619" s="245"/>
      <c r="I619" s="246"/>
      <c r="J619" s="246"/>
      <c r="K619" s="246">
        <v>19.96</v>
      </c>
      <c r="L619" s="246">
        <v>75.8</v>
      </c>
      <c r="M619" s="72">
        <v>52.87</v>
      </c>
      <c r="N619" s="128">
        <f t="shared" si="26"/>
        <v>1.0573999999999999</v>
      </c>
    </row>
    <row r="620" spans="1:14" ht="12" customHeight="1" x14ac:dyDescent="0.25">
      <c r="A620" s="246"/>
      <c r="B620" s="241"/>
      <c r="C620" s="290"/>
      <c r="D620" s="290"/>
      <c r="E620" s="246"/>
      <c r="F620" s="246"/>
      <c r="G620" s="246"/>
      <c r="H620" s="245">
        <v>200</v>
      </c>
      <c r="I620" s="77">
        <f>SUM(I618:I619)</f>
        <v>0.1</v>
      </c>
      <c r="J620" s="77">
        <f t="shared" ref="J620:L620" si="35">SUM(J618:J619)</f>
        <v>0.09</v>
      </c>
      <c r="K620" s="77">
        <f t="shared" si="35"/>
        <v>22.16</v>
      </c>
      <c r="L620" s="77">
        <f t="shared" si="35"/>
        <v>85.7</v>
      </c>
      <c r="M620" s="77"/>
      <c r="N620" s="129">
        <f>SUM(N618:N619)</f>
        <v>3.1358999999999999</v>
      </c>
    </row>
    <row r="621" spans="1:14" x14ac:dyDescent="0.25">
      <c r="A621" s="92"/>
      <c r="B621" s="241" t="s">
        <v>72</v>
      </c>
      <c r="C621" s="376" t="s">
        <v>378</v>
      </c>
      <c r="D621" s="376" t="s">
        <v>379</v>
      </c>
      <c r="E621" s="83" t="s">
        <v>73</v>
      </c>
      <c r="F621" s="83">
        <v>40</v>
      </c>
      <c r="G621" s="83">
        <v>40</v>
      </c>
      <c r="H621" s="84">
        <v>40</v>
      </c>
      <c r="I621" s="246">
        <v>3.48</v>
      </c>
      <c r="J621" s="246">
        <v>0.6</v>
      </c>
      <c r="K621" s="246">
        <v>16</v>
      </c>
      <c r="L621" s="246">
        <v>83.6</v>
      </c>
      <c r="M621" s="72">
        <v>55.61</v>
      </c>
      <c r="N621" s="129">
        <f t="shared" si="26"/>
        <v>2.2244000000000002</v>
      </c>
    </row>
    <row r="622" spans="1:14" x14ac:dyDescent="0.25">
      <c r="A622" s="92"/>
      <c r="B622" s="241"/>
      <c r="C622" s="290"/>
      <c r="D622" s="290"/>
      <c r="E622" s="246" t="s">
        <v>74</v>
      </c>
      <c r="F622" s="246">
        <v>80</v>
      </c>
      <c r="G622" s="246">
        <v>80</v>
      </c>
      <c r="H622" s="245">
        <v>80</v>
      </c>
      <c r="I622" s="246">
        <v>5.28</v>
      </c>
      <c r="J622" s="246">
        <v>0.96</v>
      </c>
      <c r="K622" s="246">
        <v>28.24</v>
      </c>
      <c r="L622" s="246">
        <v>144.80000000000001</v>
      </c>
      <c r="M622" s="72">
        <v>46.28</v>
      </c>
      <c r="N622" s="129">
        <f t="shared" si="26"/>
        <v>3.7023999999999999</v>
      </c>
    </row>
    <row r="623" spans="1:14" x14ac:dyDescent="0.25">
      <c r="A623" s="92"/>
      <c r="B623" s="241"/>
      <c r="C623" s="290"/>
      <c r="D623" s="290"/>
      <c r="E623" s="246"/>
      <c r="F623" s="246"/>
      <c r="G623" s="246"/>
      <c r="H623" s="245"/>
      <c r="I623" s="77">
        <f>SUM(I621:I622)</f>
        <v>8.76</v>
      </c>
      <c r="J623" s="77">
        <f t="shared" ref="J623:L623" si="36">SUM(J621:J622)</f>
        <v>1.56</v>
      </c>
      <c r="K623" s="77">
        <f t="shared" si="36"/>
        <v>44.239999999999995</v>
      </c>
      <c r="L623" s="77">
        <f t="shared" si="36"/>
        <v>228.4</v>
      </c>
      <c r="M623" s="77"/>
      <c r="N623" s="128"/>
    </row>
    <row r="624" spans="1:14" ht="13.5" customHeight="1" x14ac:dyDescent="0.25">
      <c r="A624" s="113"/>
      <c r="B624" s="117"/>
      <c r="C624" s="117"/>
      <c r="D624" s="117"/>
      <c r="E624" s="113"/>
      <c r="F624" s="113"/>
      <c r="G624" s="113"/>
      <c r="H624" s="92"/>
      <c r="I624" s="124"/>
      <c r="J624" s="124"/>
      <c r="K624" s="124"/>
      <c r="L624" s="120"/>
      <c r="M624" s="72"/>
      <c r="N624" s="128"/>
    </row>
    <row r="625" spans="1:14" x14ac:dyDescent="0.25">
      <c r="A625" s="92" t="s">
        <v>240</v>
      </c>
      <c r="B625" s="537" t="s">
        <v>301</v>
      </c>
      <c r="C625" s="296"/>
      <c r="D625" s="296"/>
      <c r="E625" s="92" t="s">
        <v>130</v>
      </c>
      <c r="F625" s="92">
        <v>1.74</v>
      </c>
      <c r="G625" s="92"/>
      <c r="H625" s="92"/>
      <c r="I625" s="92">
        <v>0.17</v>
      </c>
      <c r="J625" s="92">
        <v>0.02</v>
      </c>
      <c r="K625" s="92">
        <v>1.19</v>
      </c>
      <c r="L625" s="92">
        <v>6.81</v>
      </c>
      <c r="M625" s="72">
        <v>31.32</v>
      </c>
      <c r="N625" s="128">
        <f t="shared" si="26"/>
        <v>5.4496799999999998E-2</v>
      </c>
    </row>
    <row r="626" spans="1:14" x14ac:dyDescent="0.25">
      <c r="A626" s="92"/>
      <c r="B626" s="538"/>
      <c r="C626" s="297">
        <v>75</v>
      </c>
      <c r="D626" s="297">
        <v>75</v>
      </c>
      <c r="E626" s="92" t="s">
        <v>65</v>
      </c>
      <c r="F626" s="92">
        <v>37</v>
      </c>
      <c r="G626" s="92"/>
      <c r="H626" s="92"/>
      <c r="I626" s="92">
        <v>3.81</v>
      </c>
      <c r="J626" s="92">
        <v>0.4</v>
      </c>
      <c r="K626" s="92">
        <v>25.48</v>
      </c>
      <c r="L626" s="92">
        <v>123.6</v>
      </c>
      <c r="M626" s="72">
        <v>31.32</v>
      </c>
      <c r="N626" s="128">
        <f t="shared" si="26"/>
        <v>1.1588399999999999</v>
      </c>
    </row>
    <row r="627" spans="1:14" x14ac:dyDescent="0.25">
      <c r="A627" s="92"/>
      <c r="B627" s="240"/>
      <c r="C627" s="295"/>
      <c r="D627" s="295"/>
      <c r="E627" s="92" t="s">
        <v>20</v>
      </c>
      <c r="F627" s="92">
        <v>20</v>
      </c>
      <c r="G627" s="92"/>
      <c r="H627" s="92"/>
      <c r="I627" s="92" t="s">
        <v>21</v>
      </c>
      <c r="J627" s="92" t="s">
        <v>21</v>
      </c>
      <c r="K627" s="92">
        <v>19.96</v>
      </c>
      <c r="L627" s="92">
        <v>75.8</v>
      </c>
      <c r="M627" s="72">
        <v>52.87</v>
      </c>
      <c r="N627" s="128">
        <f t="shared" si="26"/>
        <v>1.0573999999999999</v>
      </c>
    </row>
    <row r="628" spans="1:14" ht="20.399999999999999" x14ac:dyDescent="0.25">
      <c r="A628" s="92"/>
      <c r="B628" s="240"/>
      <c r="C628" s="295"/>
      <c r="D628" s="295"/>
      <c r="E628" s="92" t="s">
        <v>23</v>
      </c>
      <c r="F628" s="92">
        <v>1.68</v>
      </c>
      <c r="G628" s="92"/>
      <c r="H628" s="92"/>
      <c r="I628" s="92">
        <v>0.01</v>
      </c>
      <c r="J628" s="92">
        <v>1.22</v>
      </c>
      <c r="K628" s="92">
        <v>0.04</v>
      </c>
      <c r="L628" s="92">
        <v>11.1</v>
      </c>
      <c r="M628" s="72">
        <v>504.7</v>
      </c>
      <c r="N628" s="128">
        <f t="shared" si="26"/>
        <v>0.84789599999999998</v>
      </c>
    </row>
    <row r="629" spans="1:14" x14ac:dyDescent="0.25">
      <c r="A629" s="92"/>
      <c r="B629" s="240"/>
      <c r="C629" s="295"/>
      <c r="D629" s="295"/>
      <c r="E629" s="92" t="s">
        <v>92</v>
      </c>
      <c r="F629" s="92">
        <v>20</v>
      </c>
      <c r="G629" s="92"/>
      <c r="H629" s="92"/>
      <c r="I629" s="92">
        <v>2.54</v>
      </c>
      <c r="J629" s="92">
        <v>2.2999999999999998</v>
      </c>
      <c r="K629" s="92">
        <v>0.14000000000000001</v>
      </c>
      <c r="L629" s="92">
        <v>31.4</v>
      </c>
      <c r="M629" s="72">
        <v>220.75</v>
      </c>
      <c r="N629" s="128">
        <f t="shared" ref="N629:N633" si="37">F629*M629/1000</f>
        <v>4.415</v>
      </c>
    </row>
    <row r="630" spans="1:14" x14ac:dyDescent="0.25">
      <c r="A630" s="92"/>
      <c r="B630" s="240"/>
      <c r="C630" s="295"/>
      <c r="D630" s="295"/>
      <c r="E630" s="92" t="s">
        <v>22</v>
      </c>
      <c r="F630" s="92">
        <v>0.05</v>
      </c>
      <c r="G630" s="92"/>
      <c r="H630" s="92"/>
      <c r="I630" s="92" t="s">
        <v>21</v>
      </c>
      <c r="J630" s="92" t="s">
        <v>21</v>
      </c>
      <c r="K630" s="92" t="s">
        <v>21</v>
      </c>
      <c r="L630" s="92" t="s">
        <v>21</v>
      </c>
      <c r="M630" s="72"/>
      <c r="N630" s="128">
        <f t="shared" si="37"/>
        <v>0</v>
      </c>
    </row>
    <row r="631" spans="1:14" x14ac:dyDescent="0.25">
      <c r="A631" s="92"/>
      <c r="B631" s="240"/>
      <c r="C631" s="295"/>
      <c r="D631" s="295"/>
      <c r="E631" s="92" t="s">
        <v>129</v>
      </c>
      <c r="F631" s="92">
        <v>1.1000000000000001</v>
      </c>
      <c r="G631" s="92"/>
      <c r="H631" s="92"/>
      <c r="I631" s="92" t="s">
        <v>21</v>
      </c>
      <c r="J631" s="92" t="s">
        <v>21</v>
      </c>
      <c r="K631" s="92" t="s">
        <v>21</v>
      </c>
      <c r="L631" s="92" t="s">
        <v>21</v>
      </c>
      <c r="M631" s="72"/>
      <c r="N631" s="128">
        <f t="shared" si="37"/>
        <v>0</v>
      </c>
    </row>
    <row r="632" spans="1:14" x14ac:dyDescent="0.25">
      <c r="A632" s="92"/>
      <c r="B632" s="240"/>
      <c r="C632" s="295"/>
      <c r="D632" s="295"/>
      <c r="E632" s="92" t="s">
        <v>302</v>
      </c>
      <c r="F632" s="92">
        <v>30</v>
      </c>
      <c r="G632" s="92"/>
      <c r="H632" s="92"/>
      <c r="I632" s="92">
        <v>2.08</v>
      </c>
      <c r="J632" s="92" t="s">
        <v>21</v>
      </c>
      <c r="K632" s="92">
        <v>19.59</v>
      </c>
      <c r="L632" s="92">
        <v>84.1</v>
      </c>
      <c r="M632" s="72"/>
      <c r="N632" s="128">
        <f t="shared" si="37"/>
        <v>0</v>
      </c>
    </row>
    <row r="633" spans="1:14" ht="20.399999999999999" x14ac:dyDescent="0.25">
      <c r="A633" s="92"/>
      <c r="B633" s="240"/>
      <c r="C633" s="295"/>
      <c r="D633" s="295"/>
      <c r="E633" s="92" t="s">
        <v>82</v>
      </c>
      <c r="F633" s="92">
        <v>0.25</v>
      </c>
      <c r="G633" s="92"/>
      <c r="H633" s="92"/>
      <c r="I633" s="92" t="s">
        <v>21</v>
      </c>
      <c r="J633" s="92">
        <v>0.24</v>
      </c>
      <c r="K633" s="92" t="s">
        <v>21</v>
      </c>
      <c r="L633" s="92">
        <v>2.25</v>
      </c>
      <c r="M633" s="72">
        <v>118.3</v>
      </c>
      <c r="N633" s="128">
        <f t="shared" si="37"/>
        <v>2.9575000000000001E-2</v>
      </c>
    </row>
    <row r="634" spans="1:14" x14ac:dyDescent="0.25">
      <c r="A634" s="92"/>
      <c r="B634" s="240"/>
      <c r="C634" s="295"/>
      <c r="D634" s="295"/>
      <c r="E634" s="92" t="s">
        <v>213</v>
      </c>
      <c r="F634" s="92">
        <v>46.4</v>
      </c>
      <c r="G634" s="92"/>
      <c r="H634" s="92"/>
      <c r="I634" s="92">
        <v>5.2</v>
      </c>
      <c r="J634" s="92"/>
      <c r="K634" s="92"/>
      <c r="L634" s="92"/>
      <c r="M634" s="72"/>
      <c r="N634" s="128"/>
    </row>
    <row r="635" spans="1:14" x14ac:dyDescent="0.25">
      <c r="A635" s="92"/>
      <c r="B635" s="240"/>
      <c r="C635" s="295"/>
      <c r="D635" s="295"/>
      <c r="E635" s="92"/>
      <c r="F635" s="92"/>
      <c r="G635" s="92"/>
      <c r="H635" s="92">
        <v>75</v>
      </c>
      <c r="I635" s="242">
        <f>SUM(I625:I634)</f>
        <v>13.809999999999999</v>
      </c>
      <c r="J635" s="242">
        <f t="shared" ref="J635:L635" si="38">SUM(J625:J634)</f>
        <v>4.18</v>
      </c>
      <c r="K635" s="242">
        <f t="shared" si="38"/>
        <v>66.400000000000006</v>
      </c>
      <c r="L635" s="242">
        <f t="shared" si="38"/>
        <v>335.05999999999995</v>
      </c>
      <c r="M635" s="242"/>
      <c r="N635" s="129">
        <f>SUM(N625:N634)</f>
        <v>7.5632077999999998</v>
      </c>
    </row>
    <row r="636" spans="1:14" x14ac:dyDescent="0.25">
      <c r="A636" s="92"/>
      <c r="B636" s="237" t="s">
        <v>84</v>
      </c>
      <c r="C636" s="307"/>
      <c r="D636" s="307"/>
      <c r="E636" s="242"/>
      <c r="F636" s="242"/>
      <c r="G636" s="242"/>
      <c r="H636" s="242"/>
      <c r="I636" s="116">
        <f>I635+I623+I620+I617+I613+I607+I595</f>
        <v>83.100000000000009</v>
      </c>
      <c r="J636" s="116">
        <f t="shared" ref="J636:L636" si="39">J635+J623+J620+J617+J613+J607+J595</f>
        <v>50.580000000000005</v>
      </c>
      <c r="K636" s="116">
        <f t="shared" si="39"/>
        <v>199.67599999999999</v>
      </c>
      <c r="L636" s="116">
        <f t="shared" si="39"/>
        <v>1527.0100000000002</v>
      </c>
      <c r="M636" s="116">
        <f>M635+M623+M620+M617+M613+M607+M595</f>
        <v>0</v>
      </c>
      <c r="N636" s="210">
        <f>N595+N607+N613+N617+N620+N621+N622+N635</f>
        <v>96.540742800000018</v>
      </c>
    </row>
    <row r="637" spans="1:14" x14ac:dyDescent="0.25">
      <c r="A637" s="92"/>
      <c r="B637" s="238" t="s">
        <v>245</v>
      </c>
      <c r="C637" s="293"/>
      <c r="D637" s="293"/>
      <c r="E637" s="121"/>
      <c r="F637" s="121"/>
      <c r="G637" s="121"/>
      <c r="H637" s="242"/>
      <c r="I637" s="116">
        <f>I636+I587</f>
        <v>132.16000000000003</v>
      </c>
      <c r="J637" s="116">
        <f>J636+J587</f>
        <v>91.204000000000008</v>
      </c>
      <c r="K637" s="116">
        <f>K636+K587</f>
        <v>389.82600000000002</v>
      </c>
      <c r="L637" s="116">
        <f>L636+L587</f>
        <v>2750.11</v>
      </c>
      <c r="M637" s="116">
        <f t="shared" ref="M637" si="40">M636+M587</f>
        <v>0</v>
      </c>
      <c r="N637" s="210">
        <f>N636+N587</f>
        <v>193.01632180000001</v>
      </c>
    </row>
    <row r="638" spans="1:14" ht="20.399999999999999" x14ac:dyDescent="0.25">
      <c r="A638" s="244" t="s">
        <v>1</v>
      </c>
      <c r="B638" s="243" t="s">
        <v>2</v>
      </c>
      <c r="C638" s="291"/>
      <c r="D638" s="291"/>
      <c r="E638" s="244" t="s">
        <v>3</v>
      </c>
      <c r="F638" s="244" t="s">
        <v>4</v>
      </c>
      <c r="G638" s="244" t="s">
        <v>5</v>
      </c>
      <c r="H638" s="244" t="s">
        <v>6</v>
      </c>
      <c r="I638" s="244" t="s">
        <v>7</v>
      </c>
      <c r="J638" s="244" t="s">
        <v>8</v>
      </c>
      <c r="K638" s="244" t="s">
        <v>9</v>
      </c>
      <c r="L638" s="244" t="s">
        <v>10</v>
      </c>
      <c r="M638" s="72" t="s">
        <v>11</v>
      </c>
      <c r="N638" s="128"/>
    </row>
    <row r="639" spans="1:14" x14ac:dyDescent="0.25">
      <c r="A639" s="552" t="s">
        <v>323</v>
      </c>
      <c r="B639" s="553"/>
      <c r="C639" s="308"/>
      <c r="D639" s="308"/>
      <c r="E639" s="92"/>
      <c r="F639" s="92"/>
      <c r="G639" s="92"/>
      <c r="H639" s="92"/>
      <c r="I639" s="92"/>
      <c r="J639" s="92"/>
      <c r="K639" s="92"/>
      <c r="L639" s="92"/>
      <c r="M639" s="72"/>
      <c r="N639" s="128"/>
    </row>
    <row r="640" spans="1:14" x14ac:dyDescent="0.25">
      <c r="A640" s="551" t="s">
        <v>14</v>
      </c>
      <c r="B640" s="552"/>
      <c r="C640" s="307"/>
      <c r="D640" s="307"/>
      <c r="E640" s="92"/>
      <c r="F640" s="92"/>
      <c r="G640" s="92"/>
      <c r="H640" s="92"/>
      <c r="I640" s="92"/>
      <c r="J640" s="92"/>
      <c r="K640" s="92"/>
      <c r="L640" s="92"/>
      <c r="M640" s="72"/>
      <c r="N640" s="128"/>
    </row>
    <row r="641" spans="1:14" x14ac:dyDescent="0.25">
      <c r="A641" s="92"/>
      <c r="B641" s="240" t="s">
        <v>201</v>
      </c>
      <c r="C641" s="295"/>
      <c r="D641" s="295"/>
      <c r="E641" s="92" t="s">
        <v>247</v>
      </c>
      <c r="F641" s="92">
        <v>40</v>
      </c>
      <c r="G641" s="92">
        <v>39.15</v>
      </c>
      <c r="H641" s="92"/>
      <c r="I641" s="92">
        <v>5.72</v>
      </c>
      <c r="J641" s="92">
        <v>4.5999999999999996</v>
      </c>
      <c r="K641" s="92">
        <v>0.28000000000000003</v>
      </c>
      <c r="L641" s="92">
        <v>61.47</v>
      </c>
      <c r="M641" s="72">
        <v>220.75</v>
      </c>
      <c r="N641" s="128">
        <f t="shared" ref="N641:N704" si="41">F641*M641/1000</f>
        <v>8.83</v>
      </c>
    </row>
    <row r="642" spans="1:14" x14ac:dyDescent="0.25">
      <c r="A642" s="246" t="s">
        <v>135</v>
      </c>
      <c r="B642" s="541" t="s">
        <v>136</v>
      </c>
      <c r="C642" s="300"/>
      <c r="D642" s="300"/>
      <c r="E642" s="246" t="s">
        <v>90</v>
      </c>
      <c r="F642" s="246">
        <v>83</v>
      </c>
      <c r="G642" s="246">
        <v>82</v>
      </c>
      <c r="H642" s="245"/>
      <c r="I642" s="246">
        <v>14.9</v>
      </c>
      <c r="J642" s="246">
        <v>0.5</v>
      </c>
      <c r="K642" s="246">
        <v>1.49</v>
      </c>
      <c r="L642" s="246">
        <v>73.040000000000006</v>
      </c>
      <c r="M642" s="72">
        <v>321.70999999999998</v>
      </c>
      <c r="N642" s="128">
        <f t="shared" si="41"/>
        <v>26.701929999999997</v>
      </c>
    </row>
    <row r="643" spans="1:14" x14ac:dyDescent="0.25">
      <c r="A643" s="246"/>
      <c r="B643" s="542"/>
      <c r="C643" s="369" t="s">
        <v>406</v>
      </c>
      <c r="D643" s="369" t="s">
        <v>407</v>
      </c>
      <c r="E643" s="246" t="s">
        <v>20</v>
      </c>
      <c r="F643" s="246">
        <v>10</v>
      </c>
      <c r="G643" s="246">
        <v>10</v>
      </c>
      <c r="H643" s="245"/>
      <c r="I643" s="246" t="s">
        <v>21</v>
      </c>
      <c r="J643" s="246" t="s">
        <v>21</v>
      </c>
      <c r="K643" s="246">
        <v>9.98</v>
      </c>
      <c r="L643" s="246">
        <v>37.9</v>
      </c>
      <c r="M643" s="72">
        <v>52.87</v>
      </c>
      <c r="N643" s="128">
        <f t="shared" si="41"/>
        <v>0.52869999999999995</v>
      </c>
    </row>
    <row r="644" spans="1:14" x14ac:dyDescent="0.25">
      <c r="A644" s="246" t="s">
        <v>138</v>
      </c>
      <c r="B644" s="241"/>
      <c r="C644" s="290"/>
      <c r="D644" s="290"/>
      <c r="E644" s="246" t="s">
        <v>92</v>
      </c>
      <c r="F644" s="246">
        <v>12</v>
      </c>
      <c r="G644" s="246">
        <v>12</v>
      </c>
      <c r="H644" s="245"/>
      <c r="I644" s="246">
        <v>1.52</v>
      </c>
      <c r="J644" s="246">
        <v>1.1499999999999999</v>
      </c>
      <c r="K644" s="246"/>
      <c r="L644" s="246">
        <v>16.39</v>
      </c>
      <c r="M644" s="72">
        <v>220.75</v>
      </c>
      <c r="N644" s="128">
        <f t="shared" si="41"/>
        <v>2.649</v>
      </c>
    </row>
    <row r="645" spans="1:14" x14ac:dyDescent="0.25">
      <c r="A645" s="246"/>
      <c r="B645" s="241"/>
      <c r="C645" s="290"/>
      <c r="D645" s="290"/>
      <c r="E645" s="246" t="s">
        <v>139</v>
      </c>
      <c r="F645" s="246">
        <v>5</v>
      </c>
      <c r="G645" s="246">
        <v>5</v>
      </c>
      <c r="H645" s="245"/>
      <c r="I645" s="246">
        <v>0.04</v>
      </c>
      <c r="J645" s="246">
        <v>3.63</v>
      </c>
      <c r="K645" s="246">
        <v>0.13</v>
      </c>
      <c r="L645" s="246">
        <v>33.049999999999997</v>
      </c>
      <c r="M645" s="72">
        <v>504.7</v>
      </c>
      <c r="N645" s="128">
        <f t="shared" si="41"/>
        <v>2.5234999999999999</v>
      </c>
    </row>
    <row r="646" spans="1:14" x14ac:dyDescent="0.25">
      <c r="A646" s="246"/>
      <c r="B646" s="241"/>
      <c r="C646" s="290"/>
      <c r="D646" s="290"/>
      <c r="E646" s="246" t="s">
        <v>94</v>
      </c>
      <c r="F646" s="246">
        <v>5</v>
      </c>
      <c r="G646" s="246">
        <v>5</v>
      </c>
      <c r="H646" s="245"/>
      <c r="I646" s="246">
        <v>0.28000000000000003</v>
      </c>
      <c r="J646" s="246">
        <v>0.04</v>
      </c>
      <c r="K646" s="246">
        <v>1.81</v>
      </c>
      <c r="L646" s="246">
        <v>8.27</v>
      </c>
      <c r="M646" s="72"/>
      <c r="N646" s="128">
        <f t="shared" si="41"/>
        <v>0</v>
      </c>
    </row>
    <row r="647" spans="1:14" x14ac:dyDescent="0.25">
      <c r="A647" s="246"/>
      <c r="B647" s="241"/>
      <c r="C647" s="290"/>
      <c r="D647" s="290"/>
      <c r="E647" s="246" t="s">
        <v>57</v>
      </c>
      <c r="F647" s="246">
        <v>5</v>
      </c>
      <c r="G647" s="246">
        <v>5</v>
      </c>
      <c r="H647" s="245"/>
      <c r="I647" s="246">
        <v>0.14000000000000001</v>
      </c>
      <c r="J647" s="246">
        <v>1</v>
      </c>
      <c r="K647" s="246">
        <v>0.16</v>
      </c>
      <c r="L647" s="246">
        <v>10.3</v>
      </c>
      <c r="M647" s="72">
        <v>171.79</v>
      </c>
      <c r="N647" s="128">
        <f t="shared" si="41"/>
        <v>0.85894999999999988</v>
      </c>
    </row>
    <row r="648" spans="1:14" x14ac:dyDescent="0.25">
      <c r="A648" s="246"/>
      <c r="B648" s="241"/>
      <c r="C648" s="290"/>
      <c r="D648" s="290"/>
      <c r="E648" s="246" t="s">
        <v>22</v>
      </c>
      <c r="F648" s="246">
        <v>0.5</v>
      </c>
      <c r="G648" s="246">
        <v>0.5</v>
      </c>
      <c r="H648" s="245"/>
      <c r="I648" s="246" t="s">
        <v>21</v>
      </c>
      <c r="J648" s="246" t="s">
        <v>21</v>
      </c>
      <c r="K648" s="246" t="s">
        <v>21</v>
      </c>
      <c r="L648" s="246" t="s">
        <v>21</v>
      </c>
      <c r="M648" s="72"/>
      <c r="N648" s="128">
        <f t="shared" si="41"/>
        <v>0</v>
      </c>
    </row>
    <row r="649" spans="1:14" x14ac:dyDescent="0.25">
      <c r="A649" s="246"/>
      <c r="B649" s="241"/>
      <c r="C649" s="290"/>
      <c r="D649" s="290"/>
      <c r="E649" s="246" t="s">
        <v>140</v>
      </c>
      <c r="F649" s="246">
        <v>10</v>
      </c>
      <c r="G649" s="246">
        <v>10</v>
      </c>
      <c r="H649" s="245"/>
      <c r="I649" s="246">
        <v>0.08</v>
      </c>
      <c r="J649" s="246">
        <v>7.25</v>
      </c>
      <c r="K649" s="246">
        <v>0.26</v>
      </c>
      <c r="L649" s="246">
        <v>66.099999999999994</v>
      </c>
      <c r="M649" s="72">
        <v>504.7</v>
      </c>
      <c r="N649" s="128">
        <f t="shared" si="41"/>
        <v>5.0469999999999997</v>
      </c>
    </row>
    <row r="650" spans="1:14" x14ac:dyDescent="0.25">
      <c r="A650" s="246"/>
      <c r="B650" s="241"/>
      <c r="C650" s="290"/>
      <c r="D650" s="290"/>
      <c r="E650" s="246" t="s">
        <v>107</v>
      </c>
      <c r="F650" s="246">
        <v>46</v>
      </c>
      <c r="G650" s="246">
        <v>28</v>
      </c>
      <c r="H650" s="245"/>
      <c r="I650" s="246">
        <v>0.18</v>
      </c>
      <c r="J650" s="246">
        <v>0.16</v>
      </c>
      <c r="K650" s="246">
        <v>4.0999999999999996</v>
      </c>
      <c r="L650" s="246">
        <v>18.22</v>
      </c>
      <c r="M650" s="72">
        <v>83.14</v>
      </c>
      <c r="N650" s="128">
        <f t="shared" si="41"/>
        <v>3.8244400000000001</v>
      </c>
    </row>
    <row r="651" spans="1:14" x14ac:dyDescent="0.25">
      <c r="A651" s="246"/>
      <c r="B651" s="241"/>
      <c r="C651" s="290"/>
      <c r="D651" s="290"/>
      <c r="E651" s="246" t="s">
        <v>141</v>
      </c>
      <c r="F651" s="246">
        <v>0.01</v>
      </c>
      <c r="G651" s="246">
        <v>0.01</v>
      </c>
      <c r="H651" s="245"/>
      <c r="I651" s="246"/>
      <c r="J651" s="246"/>
      <c r="K651" s="246"/>
      <c r="L651" s="246"/>
      <c r="M651" s="72"/>
      <c r="N651" s="128"/>
    </row>
    <row r="652" spans="1:14" x14ac:dyDescent="0.25">
      <c r="A652" s="246"/>
      <c r="B652" s="241"/>
      <c r="C652" s="290"/>
      <c r="D652" s="290"/>
      <c r="E652" s="246"/>
      <c r="F652" s="246"/>
      <c r="G652" s="246"/>
      <c r="H652" s="245" t="s">
        <v>142</v>
      </c>
      <c r="I652" s="77">
        <v>17.14</v>
      </c>
      <c r="J652" s="77">
        <v>13.73</v>
      </c>
      <c r="K652" s="77">
        <v>17.93</v>
      </c>
      <c r="L652" s="77">
        <v>263.27</v>
      </c>
      <c r="M652" s="72"/>
      <c r="N652" s="129">
        <f>SUM(N641:N651)</f>
        <v>50.963519999999995</v>
      </c>
    </row>
    <row r="653" spans="1:14" x14ac:dyDescent="0.25">
      <c r="A653" s="246"/>
      <c r="B653" s="531" t="s">
        <v>143</v>
      </c>
      <c r="C653" s="290"/>
      <c r="D653" s="290"/>
      <c r="E653" s="246" t="s">
        <v>144</v>
      </c>
      <c r="F653" s="246">
        <v>4</v>
      </c>
      <c r="G653" s="246"/>
      <c r="H653" s="245"/>
      <c r="I653" s="246">
        <v>0.54</v>
      </c>
      <c r="J653" s="246">
        <v>2.16</v>
      </c>
      <c r="K653" s="246">
        <v>0.74</v>
      </c>
      <c r="L653" s="246">
        <v>24.42</v>
      </c>
      <c r="M653" s="72">
        <v>430.63</v>
      </c>
      <c r="N653" s="128">
        <f t="shared" si="41"/>
        <v>1.7225200000000001</v>
      </c>
    </row>
    <row r="654" spans="1:14" x14ac:dyDescent="0.25">
      <c r="A654" s="246" t="s">
        <v>99</v>
      </c>
      <c r="B654" s="531"/>
      <c r="C654" s="290"/>
      <c r="D654" s="290"/>
      <c r="E654" s="246" t="s">
        <v>145</v>
      </c>
      <c r="F654" s="246">
        <v>100</v>
      </c>
      <c r="G654" s="246"/>
      <c r="H654" s="245"/>
      <c r="I654" s="246">
        <v>2.82</v>
      </c>
      <c r="J654" s="246">
        <v>3.2</v>
      </c>
      <c r="K654" s="246">
        <v>4.7300000000000004</v>
      </c>
      <c r="L654" s="246">
        <v>58</v>
      </c>
      <c r="M654" s="72">
        <v>51.71</v>
      </c>
      <c r="N654" s="128">
        <f t="shared" si="41"/>
        <v>5.1710000000000003</v>
      </c>
    </row>
    <row r="655" spans="1:14" x14ac:dyDescent="0.25">
      <c r="A655" s="246"/>
      <c r="B655" s="531"/>
      <c r="C655" s="290">
        <v>200</v>
      </c>
      <c r="D655" s="290">
        <v>200</v>
      </c>
      <c r="E655" s="246" t="s">
        <v>20</v>
      </c>
      <c r="F655" s="246">
        <v>11.1</v>
      </c>
      <c r="G655" s="246"/>
      <c r="H655" s="245"/>
      <c r="I655" s="246" t="s">
        <v>21</v>
      </c>
      <c r="J655" s="246" t="s">
        <v>21</v>
      </c>
      <c r="K655" s="246">
        <v>11.087999999999999</v>
      </c>
      <c r="L655" s="246">
        <v>42.67</v>
      </c>
      <c r="M655" s="72">
        <v>52.87</v>
      </c>
      <c r="N655" s="128">
        <f t="shared" si="41"/>
        <v>0.58685699999999996</v>
      </c>
    </row>
    <row r="656" spans="1:14" x14ac:dyDescent="0.25">
      <c r="A656" s="246"/>
      <c r="B656" s="241"/>
      <c r="C656" s="290"/>
      <c r="D656" s="290"/>
      <c r="E656" s="246"/>
      <c r="F656" s="246"/>
      <c r="G656" s="246"/>
      <c r="H656" s="245">
        <v>200</v>
      </c>
      <c r="I656" s="77">
        <v>3.36</v>
      </c>
      <c r="J656" s="77">
        <v>5.36</v>
      </c>
      <c r="K656" s="77">
        <v>16.558</v>
      </c>
      <c r="L656" s="77">
        <v>125.09</v>
      </c>
      <c r="M656" s="72"/>
      <c r="N656" s="129">
        <f>SUM(N653:N655)</f>
        <v>7.4803770000000007</v>
      </c>
    </row>
    <row r="657" spans="1:14" x14ac:dyDescent="0.25">
      <c r="A657" s="246"/>
      <c r="B657" s="531" t="s">
        <v>30</v>
      </c>
      <c r="C657" s="290">
        <v>70</v>
      </c>
      <c r="D657" s="290">
        <v>90</v>
      </c>
      <c r="E657" s="246" t="s">
        <v>31</v>
      </c>
      <c r="F657" s="246">
        <v>80</v>
      </c>
      <c r="G657" s="246">
        <v>80</v>
      </c>
      <c r="H657" s="245"/>
      <c r="I657" s="246">
        <v>6.96</v>
      </c>
      <c r="J657" s="246">
        <v>1.2</v>
      </c>
      <c r="K657" s="246">
        <v>32.96</v>
      </c>
      <c r="L657" s="246">
        <v>181</v>
      </c>
      <c r="M657" s="72">
        <v>55.61</v>
      </c>
      <c r="N657" s="128">
        <f t="shared" si="41"/>
        <v>4.4488000000000003</v>
      </c>
    </row>
    <row r="658" spans="1:14" x14ac:dyDescent="0.25">
      <c r="A658" s="246"/>
      <c r="B658" s="531"/>
      <c r="C658" s="290">
        <v>10</v>
      </c>
      <c r="D658" s="290">
        <v>10</v>
      </c>
      <c r="E658" s="246" t="s">
        <v>32</v>
      </c>
      <c r="F658" s="246">
        <v>10</v>
      </c>
      <c r="G658" s="246"/>
      <c r="H658" s="245"/>
      <c r="I658" s="246">
        <v>2.68</v>
      </c>
      <c r="J658" s="246">
        <v>2.57</v>
      </c>
      <c r="K658" s="246" t="s">
        <v>21</v>
      </c>
      <c r="L658" s="246">
        <v>33.79</v>
      </c>
      <c r="M658" s="72">
        <v>523.4</v>
      </c>
      <c r="N658" s="128">
        <f t="shared" si="41"/>
        <v>5.234</v>
      </c>
    </row>
    <row r="659" spans="1:14" x14ac:dyDescent="0.25">
      <c r="A659" s="246"/>
      <c r="B659" s="241"/>
      <c r="C659" s="290">
        <v>10</v>
      </c>
      <c r="D659" s="290">
        <v>10</v>
      </c>
      <c r="E659" s="246" t="s">
        <v>33</v>
      </c>
      <c r="F659" s="246">
        <v>10</v>
      </c>
      <c r="G659" s="246"/>
      <c r="H659" s="245"/>
      <c r="I659" s="246">
        <v>0.08</v>
      </c>
      <c r="J659" s="246">
        <v>7.25</v>
      </c>
      <c r="K659" s="246">
        <v>0.26</v>
      </c>
      <c r="L659" s="246">
        <v>66.099999999999994</v>
      </c>
      <c r="M659" s="72">
        <v>504.7</v>
      </c>
      <c r="N659" s="128">
        <f t="shared" si="41"/>
        <v>5.0469999999999997</v>
      </c>
    </row>
    <row r="660" spans="1:14" ht="20.399999999999999" x14ac:dyDescent="0.25">
      <c r="A660" s="246"/>
      <c r="B660" s="241"/>
      <c r="C660" s="290"/>
      <c r="D660" s="290"/>
      <c r="E660" s="246"/>
      <c r="F660" s="246"/>
      <c r="G660" s="246"/>
      <c r="H660" s="245" t="s">
        <v>35</v>
      </c>
      <c r="I660" s="77">
        <v>9.7200000000000006</v>
      </c>
      <c r="J660" s="77">
        <v>11.02</v>
      </c>
      <c r="K660" s="77">
        <v>33.22</v>
      </c>
      <c r="L660" s="77">
        <v>280.89</v>
      </c>
      <c r="M660" s="72"/>
      <c r="N660" s="129">
        <f>SUM(N657:N659)</f>
        <v>14.729800000000001</v>
      </c>
    </row>
    <row r="661" spans="1:14" x14ac:dyDescent="0.25">
      <c r="A661" s="246"/>
      <c r="B661" s="241" t="s">
        <v>146</v>
      </c>
      <c r="C661" s="290">
        <v>120</v>
      </c>
      <c r="D661" s="290">
        <v>120</v>
      </c>
      <c r="E661" s="246" t="s">
        <v>170</v>
      </c>
      <c r="F661" s="246">
        <v>120</v>
      </c>
      <c r="G661" s="246">
        <v>120</v>
      </c>
      <c r="H661" s="245">
        <v>120</v>
      </c>
      <c r="I661" s="77">
        <v>1.8</v>
      </c>
      <c r="J661" s="77">
        <v>0.84</v>
      </c>
      <c r="K661" s="77">
        <v>18.309999999999999</v>
      </c>
      <c r="L661" s="77">
        <v>74.760000000000005</v>
      </c>
      <c r="M661" s="72">
        <v>68.900000000000006</v>
      </c>
      <c r="N661" s="129">
        <f t="shared" si="41"/>
        <v>8.2680000000000007</v>
      </c>
    </row>
    <row r="662" spans="1:14" x14ac:dyDescent="0.25">
      <c r="A662" s="246" t="s">
        <v>38</v>
      </c>
      <c r="B662" s="241" t="s">
        <v>39</v>
      </c>
      <c r="C662" s="290">
        <v>100</v>
      </c>
      <c r="D662" s="290">
        <v>100</v>
      </c>
      <c r="E662" s="246" t="s">
        <v>39</v>
      </c>
      <c r="F662" s="246">
        <v>100</v>
      </c>
      <c r="G662" s="246">
        <v>100</v>
      </c>
      <c r="H662" s="245">
        <v>100</v>
      </c>
      <c r="I662" s="77"/>
      <c r="J662" s="77"/>
      <c r="K662" s="77">
        <v>19</v>
      </c>
      <c r="L662" s="77">
        <v>75</v>
      </c>
      <c r="M662" s="72">
        <v>65.86</v>
      </c>
      <c r="N662" s="129">
        <f t="shared" si="41"/>
        <v>6.5860000000000003</v>
      </c>
    </row>
    <row r="663" spans="1:14" x14ac:dyDescent="0.25">
      <c r="A663" s="242"/>
      <c r="B663" s="237" t="s">
        <v>40</v>
      </c>
      <c r="C663" s="307"/>
      <c r="D663" s="307"/>
      <c r="E663" s="242"/>
      <c r="F663" s="242"/>
      <c r="G663" s="242"/>
      <c r="H663" s="242"/>
      <c r="I663" s="120">
        <f>I641+I652+I656+I660+I661+I662</f>
        <v>37.739999999999995</v>
      </c>
      <c r="J663" s="120">
        <f t="shared" ref="J663:L663" si="42">J641+J652+J656+J660+J661+J662</f>
        <v>35.549999999999997</v>
      </c>
      <c r="K663" s="120">
        <f t="shared" si="42"/>
        <v>105.298</v>
      </c>
      <c r="L663" s="120">
        <f t="shared" si="42"/>
        <v>880.48</v>
      </c>
      <c r="M663" s="120"/>
      <c r="N663" s="129">
        <f>N662+N661+N660+N656+N652</f>
        <v>88.027696999999989</v>
      </c>
    </row>
    <row r="664" spans="1:14" x14ac:dyDescent="0.25">
      <c r="A664" s="551" t="s">
        <v>41</v>
      </c>
      <c r="B664" s="552"/>
      <c r="C664" s="307"/>
      <c r="D664" s="307"/>
      <c r="E664" s="92"/>
      <c r="F664" s="92"/>
      <c r="G664" s="92"/>
      <c r="H664" s="92"/>
      <c r="I664" s="92"/>
      <c r="J664" s="92"/>
      <c r="K664" s="92"/>
      <c r="L664" s="92"/>
      <c r="M664" s="72"/>
      <c r="N664" s="128"/>
    </row>
    <row r="665" spans="1:14" x14ac:dyDescent="0.25">
      <c r="A665" s="92" t="s">
        <v>248</v>
      </c>
      <c r="B665" s="536" t="s">
        <v>249</v>
      </c>
      <c r="C665" s="295"/>
      <c r="D665" s="295"/>
      <c r="E665" s="92" t="s">
        <v>149</v>
      </c>
      <c r="F665" s="92">
        <v>111.5</v>
      </c>
      <c r="G665" s="92">
        <v>87.5</v>
      </c>
      <c r="H665" s="92"/>
      <c r="I665" s="92">
        <v>1.67</v>
      </c>
      <c r="J665" s="92">
        <v>0.09</v>
      </c>
      <c r="K665" s="92">
        <v>8.92</v>
      </c>
      <c r="L665" s="92">
        <v>37.46</v>
      </c>
      <c r="M665" s="72">
        <v>38.06</v>
      </c>
      <c r="N665" s="128">
        <f t="shared" si="41"/>
        <v>4.2436900000000009</v>
      </c>
    </row>
    <row r="666" spans="1:14" x14ac:dyDescent="0.25">
      <c r="A666" s="92"/>
      <c r="B666" s="536"/>
      <c r="C666" s="295">
        <v>120</v>
      </c>
      <c r="D666" s="295">
        <v>140</v>
      </c>
      <c r="E666" s="92" t="s">
        <v>46</v>
      </c>
      <c r="F666" s="92">
        <v>35.5</v>
      </c>
      <c r="G666" s="92">
        <v>31.24</v>
      </c>
      <c r="H666" s="92"/>
      <c r="I666" s="92">
        <v>0.14000000000000001</v>
      </c>
      <c r="J666" s="92">
        <v>0.13</v>
      </c>
      <c r="K666" s="92">
        <v>3.25</v>
      </c>
      <c r="L666" s="92">
        <v>14.06</v>
      </c>
      <c r="M666" s="72">
        <v>83.14</v>
      </c>
      <c r="N666" s="128">
        <f t="shared" si="41"/>
        <v>2.9514699999999996</v>
      </c>
    </row>
    <row r="667" spans="1:14" x14ac:dyDescent="0.25">
      <c r="A667" s="92"/>
      <c r="B667" s="240"/>
      <c r="C667" s="295"/>
      <c r="D667" s="295"/>
      <c r="E667" s="92" t="s">
        <v>189</v>
      </c>
      <c r="F667" s="92">
        <v>5</v>
      </c>
      <c r="G667" s="92">
        <v>5</v>
      </c>
      <c r="H667" s="92"/>
      <c r="I667" s="92"/>
      <c r="J667" s="92">
        <v>4.99</v>
      </c>
      <c r="K667" s="92"/>
      <c r="L667" s="92">
        <v>44.95</v>
      </c>
      <c r="M667" s="72">
        <v>118.3</v>
      </c>
      <c r="N667" s="128">
        <f t="shared" si="41"/>
        <v>0.59150000000000003</v>
      </c>
    </row>
    <row r="668" spans="1:14" x14ac:dyDescent="0.25">
      <c r="A668" s="92"/>
      <c r="B668" s="240" t="s">
        <v>250</v>
      </c>
      <c r="C668" s="295"/>
      <c r="D668" s="295"/>
      <c r="E668" s="92" t="s">
        <v>20</v>
      </c>
      <c r="F668" s="92">
        <v>2.5</v>
      </c>
      <c r="G668" s="92">
        <v>2.5</v>
      </c>
      <c r="H668" s="92"/>
      <c r="I668" s="92" t="s">
        <v>21</v>
      </c>
      <c r="J668" s="92" t="s">
        <v>21</v>
      </c>
      <c r="K668" s="92">
        <v>3.74</v>
      </c>
      <c r="L668" s="92">
        <v>14.21</v>
      </c>
      <c r="M668" s="72">
        <v>52.87</v>
      </c>
      <c r="N668" s="128">
        <f t="shared" si="41"/>
        <v>0.13217499999999999</v>
      </c>
    </row>
    <row r="669" spans="1:14" x14ac:dyDescent="0.25">
      <c r="A669" s="92" t="s">
        <v>251</v>
      </c>
      <c r="B669" s="240"/>
      <c r="C669" s="295"/>
      <c r="D669" s="295"/>
      <c r="E669" s="246" t="s">
        <v>57</v>
      </c>
      <c r="F669" s="92">
        <v>12.5</v>
      </c>
      <c r="G669" s="92">
        <v>12.5</v>
      </c>
      <c r="H669" s="92"/>
      <c r="I669" s="92">
        <v>0.03</v>
      </c>
      <c r="J669" s="92">
        <v>2.4900000000000002</v>
      </c>
      <c r="K669" s="92">
        <v>0.4</v>
      </c>
      <c r="L669" s="92">
        <v>25.75</v>
      </c>
      <c r="M669" s="72">
        <v>171.79</v>
      </c>
      <c r="N669" s="128">
        <f t="shared" si="41"/>
        <v>2.1473749999999998</v>
      </c>
    </row>
    <row r="670" spans="1:14" ht="20.399999999999999" x14ac:dyDescent="0.25">
      <c r="A670" s="92"/>
      <c r="B670" s="240"/>
      <c r="C670" s="295"/>
      <c r="D670" s="295"/>
      <c r="E670" s="92" t="s">
        <v>252</v>
      </c>
      <c r="F670" s="92"/>
      <c r="G670" s="92">
        <v>125</v>
      </c>
      <c r="H670" s="92"/>
      <c r="I670" s="92" t="s">
        <v>21</v>
      </c>
      <c r="J670" s="92" t="s">
        <v>21</v>
      </c>
      <c r="K670" s="92" t="s">
        <v>21</v>
      </c>
      <c r="L670" s="92" t="s">
        <v>21</v>
      </c>
      <c r="M670" s="72"/>
      <c r="N670" s="128"/>
    </row>
    <row r="671" spans="1:14" ht="20.399999999999999" x14ac:dyDescent="0.25">
      <c r="A671" s="92"/>
      <c r="B671" s="240"/>
      <c r="C671" s="295"/>
      <c r="D671" s="295"/>
      <c r="E671" s="92" t="s">
        <v>23</v>
      </c>
      <c r="F671" s="92">
        <v>5</v>
      </c>
      <c r="G671" s="92">
        <v>5</v>
      </c>
      <c r="H671" s="92"/>
      <c r="I671" s="92">
        <v>0.65</v>
      </c>
      <c r="J671" s="92">
        <v>36.25</v>
      </c>
      <c r="K671" s="92">
        <v>0.45</v>
      </c>
      <c r="L671" s="92">
        <v>33.5</v>
      </c>
      <c r="M671" s="72">
        <v>504.7</v>
      </c>
      <c r="N671" s="128">
        <f t="shared" si="41"/>
        <v>2.5234999999999999</v>
      </c>
    </row>
    <row r="672" spans="1:14" x14ac:dyDescent="0.25">
      <c r="A672" s="92"/>
      <c r="B672" s="240"/>
      <c r="C672" s="295"/>
      <c r="D672" s="295"/>
      <c r="E672" s="92"/>
      <c r="F672" s="92"/>
      <c r="G672" s="92"/>
      <c r="H672" s="92">
        <v>130</v>
      </c>
      <c r="I672" s="242">
        <v>2.4900000000000002</v>
      </c>
      <c r="J672" s="242">
        <v>43.95</v>
      </c>
      <c r="K672" s="242">
        <v>16.759999999999998</v>
      </c>
      <c r="L672" s="242">
        <v>169.93</v>
      </c>
      <c r="M672" s="94"/>
      <c r="N672" s="129">
        <f>SUM(N665:N671)</f>
        <v>12.58971</v>
      </c>
    </row>
    <row r="673" spans="1:14" x14ac:dyDescent="0.25">
      <c r="A673" s="92" t="s">
        <v>253</v>
      </c>
      <c r="B673" s="536" t="s">
        <v>254</v>
      </c>
      <c r="C673" s="295"/>
      <c r="D673" s="295"/>
      <c r="E673" s="92" t="s">
        <v>255</v>
      </c>
      <c r="F673" s="92">
        <v>10</v>
      </c>
      <c r="G673" s="92">
        <v>10</v>
      </c>
      <c r="H673" s="92"/>
      <c r="I673" s="92">
        <v>1.07</v>
      </c>
      <c r="J673" s="92">
        <v>0.28000000000000003</v>
      </c>
      <c r="K673" s="92">
        <v>12.45</v>
      </c>
      <c r="L673" s="92">
        <v>33.9</v>
      </c>
      <c r="M673" s="72">
        <v>41.18</v>
      </c>
      <c r="N673" s="128">
        <f t="shared" si="41"/>
        <v>0.4118</v>
      </c>
    </row>
    <row r="674" spans="1:14" x14ac:dyDescent="0.25">
      <c r="A674" s="92"/>
      <c r="B674" s="536"/>
      <c r="C674" s="366" t="s">
        <v>391</v>
      </c>
      <c r="D674" s="366" t="s">
        <v>58</v>
      </c>
      <c r="E674" s="92" t="s">
        <v>51</v>
      </c>
      <c r="F674" s="92">
        <v>100</v>
      </c>
      <c r="G674" s="92">
        <v>75</v>
      </c>
      <c r="H674" s="92"/>
      <c r="I674" s="92">
        <v>2</v>
      </c>
      <c r="J674" s="92">
        <v>0.28000000000000003</v>
      </c>
      <c r="K674" s="92">
        <v>12.45</v>
      </c>
      <c r="L674" s="92">
        <v>57.61</v>
      </c>
      <c r="M674" s="72">
        <v>30.16</v>
      </c>
      <c r="N674" s="128">
        <f t="shared" si="41"/>
        <v>3.016</v>
      </c>
    </row>
    <row r="675" spans="1:14" x14ac:dyDescent="0.25">
      <c r="A675" s="92"/>
      <c r="B675" s="536"/>
      <c r="C675" s="295"/>
      <c r="D675" s="295"/>
      <c r="E675" s="92" t="s">
        <v>44</v>
      </c>
      <c r="F675" s="92">
        <v>12.5</v>
      </c>
      <c r="G675" s="92">
        <v>10</v>
      </c>
      <c r="H675" s="92"/>
      <c r="I675" s="92">
        <v>0.16</v>
      </c>
      <c r="J675" s="92">
        <v>0.01</v>
      </c>
      <c r="K675" s="92">
        <v>0.84</v>
      </c>
      <c r="L675" s="92">
        <v>3.41</v>
      </c>
      <c r="M675" s="72">
        <v>36.67</v>
      </c>
      <c r="N675" s="128">
        <f t="shared" si="41"/>
        <v>0.45837499999999998</v>
      </c>
    </row>
    <row r="676" spans="1:14" x14ac:dyDescent="0.25">
      <c r="A676" s="92"/>
      <c r="B676" s="240"/>
      <c r="C676" s="295"/>
      <c r="D676" s="295"/>
      <c r="E676" s="92" t="s">
        <v>53</v>
      </c>
      <c r="F676" s="92">
        <v>12</v>
      </c>
      <c r="G676" s="92">
        <v>10</v>
      </c>
      <c r="H676" s="92"/>
      <c r="I676" s="92">
        <v>0.16</v>
      </c>
      <c r="J676" s="92" t="s">
        <v>21</v>
      </c>
      <c r="K676" s="92">
        <v>0.98</v>
      </c>
      <c r="L676" s="92">
        <v>4.13</v>
      </c>
      <c r="M676" s="72">
        <v>27.74</v>
      </c>
      <c r="N676" s="128">
        <f t="shared" si="41"/>
        <v>0.33288000000000001</v>
      </c>
    </row>
    <row r="677" spans="1:14" ht="20.399999999999999" x14ac:dyDescent="0.25">
      <c r="A677" s="92"/>
      <c r="B677" s="240"/>
      <c r="C677" s="295"/>
      <c r="D677" s="295"/>
      <c r="E677" s="92" t="s">
        <v>23</v>
      </c>
      <c r="F677" s="92">
        <v>2.5</v>
      </c>
      <c r="G677" s="92">
        <v>2.5</v>
      </c>
      <c r="H677" s="92"/>
      <c r="I677" s="92">
        <v>2.1999999999999999E-2</v>
      </c>
      <c r="J677" s="92">
        <v>2.0299999999999998</v>
      </c>
      <c r="K677" s="92">
        <v>7.2999999999999995E-2</v>
      </c>
      <c r="L677" s="92">
        <v>18.510000000000002</v>
      </c>
      <c r="M677" s="72">
        <v>504.7</v>
      </c>
      <c r="N677" s="128">
        <f t="shared" si="41"/>
        <v>1.2617499999999999</v>
      </c>
    </row>
    <row r="678" spans="1:14" x14ac:dyDescent="0.25">
      <c r="A678" s="92"/>
      <c r="B678" s="240"/>
      <c r="C678" s="295"/>
      <c r="D678" s="295"/>
      <c r="E678" s="92" t="s">
        <v>55</v>
      </c>
      <c r="F678" s="92">
        <v>187.5</v>
      </c>
      <c r="G678" s="92">
        <v>187.5</v>
      </c>
      <c r="H678" s="92"/>
      <c r="I678" s="92">
        <v>31.08</v>
      </c>
      <c r="J678" s="92">
        <v>3.88</v>
      </c>
      <c r="K678" s="92">
        <v>2.75</v>
      </c>
      <c r="L678" s="92">
        <v>8.89</v>
      </c>
      <c r="M678" s="72"/>
      <c r="N678" s="128">
        <f t="shared" si="41"/>
        <v>0</v>
      </c>
    </row>
    <row r="679" spans="1:14" x14ac:dyDescent="0.25">
      <c r="A679" s="92"/>
      <c r="B679" s="240"/>
      <c r="C679" s="295"/>
      <c r="D679" s="295"/>
      <c r="E679" s="92" t="s">
        <v>22</v>
      </c>
      <c r="F679" s="92">
        <v>1</v>
      </c>
      <c r="G679" s="92"/>
      <c r="H679" s="92"/>
      <c r="I679" s="92" t="s">
        <v>21</v>
      </c>
      <c r="J679" s="92" t="s">
        <v>21</v>
      </c>
      <c r="K679" s="92" t="s">
        <v>21</v>
      </c>
      <c r="L679" s="92" t="s">
        <v>21</v>
      </c>
      <c r="M679" s="72"/>
      <c r="N679" s="128">
        <f t="shared" si="41"/>
        <v>0</v>
      </c>
    </row>
    <row r="680" spans="1:14" x14ac:dyDescent="0.25">
      <c r="A680" s="92"/>
      <c r="B680" s="240"/>
      <c r="C680" s="295"/>
      <c r="D680" s="295"/>
      <c r="E680" s="92" t="s">
        <v>256</v>
      </c>
      <c r="F680" s="92">
        <v>54</v>
      </c>
      <c r="G680" s="92" t="s">
        <v>115</v>
      </c>
      <c r="H680" s="92"/>
      <c r="I680" s="92">
        <v>10.4</v>
      </c>
      <c r="J680" s="92">
        <v>6.48</v>
      </c>
      <c r="K680" s="92" t="s">
        <v>21</v>
      </c>
      <c r="L680" s="92">
        <v>88.29</v>
      </c>
      <c r="M680" s="72">
        <v>323.91000000000003</v>
      </c>
      <c r="N680" s="128">
        <f t="shared" si="41"/>
        <v>17.491140000000001</v>
      </c>
    </row>
    <row r="681" spans="1:14" x14ac:dyDescent="0.25">
      <c r="A681" s="92"/>
      <c r="B681" s="240"/>
      <c r="C681" s="295"/>
      <c r="D681" s="295"/>
      <c r="E681" s="92"/>
      <c r="F681" s="92"/>
      <c r="G681" s="92"/>
      <c r="H681" s="92" t="s">
        <v>58</v>
      </c>
      <c r="I681" s="242">
        <v>44.891999999999996</v>
      </c>
      <c r="J681" s="242">
        <v>12.96</v>
      </c>
      <c r="K681" s="242">
        <v>29.542999999999999</v>
      </c>
      <c r="L681" s="242">
        <v>214.74</v>
      </c>
      <c r="M681" s="94"/>
      <c r="N681" s="129">
        <f>SUM(N673:N680)</f>
        <v>22.971945000000002</v>
      </c>
    </row>
    <row r="682" spans="1:14" x14ac:dyDescent="0.25">
      <c r="A682" s="92" t="s">
        <v>257</v>
      </c>
      <c r="B682" s="240" t="s">
        <v>258</v>
      </c>
      <c r="C682" s="295">
        <v>75</v>
      </c>
      <c r="D682" s="295">
        <v>75</v>
      </c>
      <c r="E682" s="92" t="s">
        <v>155</v>
      </c>
      <c r="F682" s="92">
        <v>76</v>
      </c>
      <c r="G682" s="92">
        <v>56</v>
      </c>
      <c r="H682" s="92"/>
      <c r="I682" s="102">
        <v>14.14</v>
      </c>
      <c r="J682" s="102">
        <v>9.1199999999999992</v>
      </c>
      <c r="K682" s="92"/>
      <c r="L682" s="92">
        <v>124.3</v>
      </c>
      <c r="M682" s="72">
        <v>323.91000000000003</v>
      </c>
      <c r="N682" s="128">
        <f t="shared" si="41"/>
        <v>24.617160000000002</v>
      </c>
    </row>
    <row r="683" spans="1:14" x14ac:dyDescent="0.25">
      <c r="A683" s="92"/>
      <c r="B683" s="240"/>
      <c r="C683" s="295"/>
      <c r="D683" s="295"/>
      <c r="E683" s="92" t="s">
        <v>53</v>
      </c>
      <c r="F683" s="92">
        <v>10</v>
      </c>
      <c r="G683" s="92">
        <v>8</v>
      </c>
      <c r="H683" s="92"/>
      <c r="I683" s="92"/>
      <c r="J683" s="92" t="s">
        <v>21</v>
      </c>
      <c r="K683" s="92">
        <v>1.04</v>
      </c>
      <c r="L683" s="92">
        <v>2.75</v>
      </c>
      <c r="M683" s="72">
        <v>27.74</v>
      </c>
      <c r="N683" s="128">
        <f t="shared" si="41"/>
        <v>0.27739999999999998</v>
      </c>
    </row>
    <row r="684" spans="1:14" x14ac:dyDescent="0.25">
      <c r="A684" s="92"/>
      <c r="B684" s="240"/>
      <c r="C684" s="295"/>
      <c r="D684" s="295"/>
      <c r="E684" s="92" t="s">
        <v>22</v>
      </c>
      <c r="F684" s="92">
        <v>1</v>
      </c>
      <c r="G684" s="92">
        <v>1</v>
      </c>
      <c r="H684" s="92"/>
      <c r="I684" s="92" t="s">
        <v>21</v>
      </c>
      <c r="J684" s="92" t="s">
        <v>21</v>
      </c>
      <c r="K684" s="92" t="s">
        <v>21</v>
      </c>
      <c r="L684" s="92" t="s">
        <v>21</v>
      </c>
      <c r="M684" s="72"/>
      <c r="N684" s="128">
        <f t="shared" si="41"/>
        <v>0</v>
      </c>
    </row>
    <row r="685" spans="1:14" x14ac:dyDescent="0.25">
      <c r="A685" s="92"/>
      <c r="B685" s="240"/>
      <c r="C685" s="295"/>
      <c r="D685" s="295"/>
      <c r="E685" s="92" t="s">
        <v>259</v>
      </c>
      <c r="F685" s="92">
        <v>14</v>
      </c>
      <c r="G685" s="92">
        <v>14</v>
      </c>
      <c r="H685" s="92"/>
      <c r="I685" s="92">
        <v>1.21</v>
      </c>
      <c r="J685" s="92">
        <v>0.21</v>
      </c>
      <c r="K685" s="92">
        <v>5.59</v>
      </c>
      <c r="L685" s="92">
        <v>20.9</v>
      </c>
      <c r="M685" s="72">
        <v>55.61</v>
      </c>
      <c r="N685" s="128">
        <f t="shared" si="41"/>
        <v>0.77854000000000001</v>
      </c>
    </row>
    <row r="686" spans="1:14" x14ac:dyDescent="0.25">
      <c r="A686" s="92"/>
      <c r="B686" s="240"/>
      <c r="C686" s="295"/>
      <c r="D686" s="295"/>
      <c r="E686" s="92" t="s">
        <v>260</v>
      </c>
      <c r="F686" s="92">
        <v>8</v>
      </c>
      <c r="G686" s="92">
        <v>8</v>
      </c>
      <c r="H686" s="92"/>
      <c r="I686" s="92">
        <v>0.52</v>
      </c>
      <c r="J686" s="92">
        <v>0.09</v>
      </c>
      <c r="K686" s="92">
        <v>3.68</v>
      </c>
      <c r="L686" s="92">
        <v>14.48</v>
      </c>
      <c r="M686" s="72"/>
      <c r="N686" s="128">
        <f t="shared" si="41"/>
        <v>0</v>
      </c>
    </row>
    <row r="687" spans="1:14" x14ac:dyDescent="0.25">
      <c r="A687" s="92"/>
      <c r="B687" s="240"/>
      <c r="C687" s="295"/>
      <c r="D687" s="295"/>
      <c r="E687" s="92" t="s">
        <v>261</v>
      </c>
      <c r="F687" s="92">
        <v>5</v>
      </c>
      <c r="G687" s="92">
        <v>5</v>
      </c>
      <c r="H687" s="92"/>
      <c r="I687" s="92"/>
      <c r="J687" s="92">
        <v>4.99</v>
      </c>
      <c r="K687" s="92"/>
      <c r="L687" s="92">
        <v>44.85</v>
      </c>
      <c r="M687" s="72">
        <v>118.3</v>
      </c>
      <c r="N687" s="128">
        <f t="shared" si="41"/>
        <v>0.59150000000000003</v>
      </c>
    </row>
    <row r="688" spans="1:14" x14ac:dyDescent="0.25">
      <c r="A688" s="92"/>
      <c r="B688" s="240"/>
      <c r="C688" s="295"/>
      <c r="D688" s="295"/>
      <c r="E688" s="92" t="s">
        <v>262</v>
      </c>
      <c r="F688" s="92">
        <v>17</v>
      </c>
      <c r="G688" s="92">
        <v>17</v>
      </c>
      <c r="H688" s="92"/>
      <c r="I688" s="92"/>
      <c r="J688" s="92"/>
      <c r="K688" s="92"/>
      <c r="L688" s="92"/>
      <c r="M688" s="72">
        <v>51.71</v>
      </c>
      <c r="N688" s="128">
        <f t="shared" si="41"/>
        <v>0.87907000000000002</v>
      </c>
    </row>
    <row r="689" spans="1:14" x14ac:dyDescent="0.25">
      <c r="A689" s="92"/>
      <c r="B689" s="240"/>
      <c r="C689" s="295"/>
      <c r="D689" s="295"/>
      <c r="E689" s="92"/>
      <c r="F689" s="92"/>
      <c r="G689" s="92"/>
      <c r="H689" s="92">
        <v>75</v>
      </c>
      <c r="I689" s="120">
        <v>15.870000000000001</v>
      </c>
      <c r="J689" s="120">
        <v>14.41</v>
      </c>
      <c r="K689" s="120">
        <v>10.31</v>
      </c>
      <c r="L689" s="120">
        <v>207.27999999999997</v>
      </c>
      <c r="M689" s="94"/>
      <c r="N689" s="129">
        <f>SUM(N682:N688)</f>
        <v>27.14367</v>
      </c>
    </row>
    <row r="690" spans="1:14" x14ac:dyDescent="0.25">
      <c r="A690" s="92" t="s">
        <v>263</v>
      </c>
      <c r="B690" s="539" t="s">
        <v>264</v>
      </c>
      <c r="C690" s="298">
        <v>140</v>
      </c>
      <c r="D690" s="298">
        <v>160</v>
      </c>
      <c r="E690" s="92" t="s">
        <v>265</v>
      </c>
      <c r="F690" s="92">
        <v>47.6</v>
      </c>
      <c r="G690" s="92">
        <v>47.6</v>
      </c>
      <c r="H690" s="92"/>
      <c r="I690" s="92">
        <v>5.99</v>
      </c>
      <c r="J690" s="92">
        <v>1.55</v>
      </c>
      <c r="K690" s="92">
        <v>29.76</v>
      </c>
      <c r="L690" s="92">
        <v>157.9</v>
      </c>
      <c r="M690" s="72">
        <v>73.88</v>
      </c>
      <c r="N690" s="128">
        <f t="shared" si="41"/>
        <v>3.5166880000000003</v>
      </c>
    </row>
    <row r="691" spans="1:14" ht="20.399999999999999" x14ac:dyDescent="0.25">
      <c r="A691" s="92"/>
      <c r="B691" s="540"/>
      <c r="C691" s="299"/>
      <c r="D691" s="299"/>
      <c r="E691" s="92" t="s">
        <v>23</v>
      </c>
      <c r="F691" s="92">
        <v>4.5</v>
      </c>
      <c r="G691" s="92">
        <v>4.5</v>
      </c>
      <c r="H691" s="92"/>
      <c r="I691" s="92">
        <v>0.04</v>
      </c>
      <c r="J691" s="92">
        <v>3.6</v>
      </c>
      <c r="K691" s="92">
        <v>0.13</v>
      </c>
      <c r="L691" s="92">
        <v>33.049999999999997</v>
      </c>
      <c r="M691" s="72">
        <v>504.7</v>
      </c>
      <c r="N691" s="128">
        <f t="shared" si="41"/>
        <v>2.27115</v>
      </c>
    </row>
    <row r="692" spans="1:14" x14ac:dyDescent="0.25">
      <c r="A692" s="92"/>
      <c r="B692" s="240"/>
      <c r="C692" s="295"/>
      <c r="D692" s="295"/>
      <c r="E692" s="92" t="s">
        <v>22</v>
      </c>
      <c r="F692" s="92">
        <v>2</v>
      </c>
      <c r="G692" s="92">
        <v>2</v>
      </c>
      <c r="H692" s="92"/>
      <c r="I692" s="92" t="s">
        <v>21</v>
      </c>
      <c r="J692" s="92" t="s">
        <v>21</v>
      </c>
      <c r="K692" s="92" t="s">
        <v>21</v>
      </c>
      <c r="L692" s="92" t="s">
        <v>21</v>
      </c>
      <c r="M692" s="72"/>
      <c r="N692" s="128">
        <f t="shared" si="41"/>
        <v>0</v>
      </c>
    </row>
    <row r="693" spans="1:14" x14ac:dyDescent="0.25">
      <c r="A693" s="92"/>
      <c r="B693" s="240"/>
      <c r="C693" s="295"/>
      <c r="D693" s="295"/>
      <c r="E693" s="92"/>
      <c r="F693" s="92"/>
      <c r="G693" s="92"/>
      <c r="H693" s="92">
        <v>150</v>
      </c>
      <c r="I693" s="116">
        <v>6.03</v>
      </c>
      <c r="J693" s="116">
        <v>5.15</v>
      </c>
      <c r="K693" s="116">
        <v>29.89</v>
      </c>
      <c r="L693" s="116">
        <v>190.95</v>
      </c>
      <c r="M693" s="94"/>
      <c r="N693" s="129">
        <f>SUM(N690:N692)</f>
        <v>5.7878380000000007</v>
      </c>
    </row>
    <row r="694" spans="1:14" ht="24.75" customHeight="1" x14ac:dyDescent="0.25">
      <c r="A694" s="92" t="s">
        <v>71</v>
      </c>
      <c r="B694" s="537" t="s">
        <v>163</v>
      </c>
      <c r="C694" s="296">
        <v>200</v>
      </c>
      <c r="D694" s="296">
        <v>200</v>
      </c>
      <c r="E694" s="92" t="s">
        <v>330</v>
      </c>
      <c r="F694" s="92">
        <v>25</v>
      </c>
      <c r="G694" s="92"/>
      <c r="H694" s="92"/>
      <c r="I694" s="92">
        <v>1.04</v>
      </c>
      <c r="J694" s="92" t="s">
        <v>21</v>
      </c>
      <c r="K694" s="102">
        <v>11</v>
      </c>
      <c r="L694" s="108">
        <v>46.8</v>
      </c>
      <c r="M694" s="72">
        <v>109.76</v>
      </c>
      <c r="N694" s="128">
        <f t="shared" si="41"/>
        <v>2.7440000000000002</v>
      </c>
    </row>
    <row r="695" spans="1:14" x14ac:dyDescent="0.25">
      <c r="A695" s="92"/>
      <c r="B695" s="538"/>
      <c r="C695" s="297"/>
      <c r="D695" s="297"/>
      <c r="E695" s="92" t="s">
        <v>20</v>
      </c>
      <c r="F695" s="92">
        <v>20</v>
      </c>
      <c r="G695" s="92"/>
      <c r="H695" s="92"/>
      <c r="I695" s="92" t="s">
        <v>21</v>
      </c>
      <c r="J695" s="92" t="s">
        <v>21</v>
      </c>
      <c r="K695" s="92">
        <v>19.96</v>
      </c>
      <c r="L695" s="108">
        <v>75.8</v>
      </c>
      <c r="M695" s="72">
        <v>52.87</v>
      </c>
      <c r="N695" s="128">
        <f t="shared" si="41"/>
        <v>1.0573999999999999</v>
      </c>
    </row>
    <row r="696" spans="1:14" x14ac:dyDescent="0.25">
      <c r="A696" s="92"/>
      <c r="B696" s="240"/>
      <c r="C696" s="295"/>
      <c r="D696" s="295"/>
      <c r="E696" s="92"/>
      <c r="F696" s="92"/>
      <c r="G696" s="92"/>
      <c r="H696" s="92">
        <v>200</v>
      </c>
      <c r="I696" s="242">
        <v>1.04</v>
      </c>
      <c r="J696" s="242">
        <v>0</v>
      </c>
      <c r="K696" s="242">
        <v>30.96</v>
      </c>
      <c r="L696" s="242">
        <v>122.6</v>
      </c>
      <c r="M696" s="94"/>
      <c r="N696" s="129">
        <f>SUM(N694:N695)</f>
        <v>3.8014000000000001</v>
      </c>
    </row>
    <row r="697" spans="1:14" x14ac:dyDescent="0.25">
      <c r="A697" s="92"/>
      <c r="B697" s="241" t="s">
        <v>72</v>
      </c>
      <c r="C697" s="376" t="s">
        <v>378</v>
      </c>
      <c r="D697" s="376" t="s">
        <v>379</v>
      </c>
      <c r="E697" s="83" t="s">
        <v>73</v>
      </c>
      <c r="F697" s="83">
        <v>40</v>
      </c>
      <c r="G697" s="83">
        <v>40</v>
      </c>
      <c r="H697" s="84">
        <v>40</v>
      </c>
      <c r="I697" s="246">
        <v>3.48</v>
      </c>
      <c r="J697" s="246">
        <v>0.6</v>
      </c>
      <c r="K697" s="246">
        <v>16</v>
      </c>
      <c r="L697" s="246">
        <v>83.6</v>
      </c>
      <c r="M697" s="72">
        <v>55.61</v>
      </c>
      <c r="N697" s="129">
        <f t="shared" si="41"/>
        <v>2.2244000000000002</v>
      </c>
    </row>
    <row r="698" spans="1:14" x14ac:dyDescent="0.25">
      <c r="A698" s="92"/>
      <c r="B698" s="241"/>
      <c r="C698" s="290"/>
      <c r="D698" s="290"/>
      <c r="E698" s="246" t="s">
        <v>74</v>
      </c>
      <c r="F698" s="246">
        <v>80</v>
      </c>
      <c r="G698" s="246">
        <v>80</v>
      </c>
      <c r="H698" s="245">
        <v>80</v>
      </c>
      <c r="I698" s="246">
        <v>5.28</v>
      </c>
      <c r="J698" s="246">
        <v>0.96</v>
      </c>
      <c r="K698" s="246">
        <v>28.24</v>
      </c>
      <c r="L698" s="246">
        <v>144.80000000000001</v>
      </c>
      <c r="M698" s="72">
        <v>46.28</v>
      </c>
      <c r="N698" s="129">
        <f t="shared" si="41"/>
        <v>3.7023999999999999</v>
      </c>
    </row>
    <row r="699" spans="1:14" x14ac:dyDescent="0.25">
      <c r="A699" s="113"/>
      <c r="B699" s="241"/>
      <c r="C699" s="290"/>
      <c r="D699" s="290"/>
      <c r="E699" s="246"/>
      <c r="F699" s="246"/>
      <c r="G699" s="246"/>
      <c r="H699" s="245"/>
      <c r="I699" s="77">
        <v>8.76</v>
      </c>
      <c r="J699" s="77">
        <v>1.56</v>
      </c>
      <c r="K699" s="77">
        <v>44.239999999999995</v>
      </c>
      <c r="L699" s="77">
        <v>228.4</v>
      </c>
      <c r="M699" s="72"/>
      <c r="N699" s="129"/>
    </row>
    <row r="700" spans="1:14" x14ac:dyDescent="0.25">
      <c r="A700" s="189"/>
      <c r="B700" s="606" t="s">
        <v>347</v>
      </c>
      <c r="C700" s="350"/>
      <c r="D700" s="350"/>
      <c r="E700" s="176" t="s">
        <v>65</v>
      </c>
      <c r="F700" s="182">
        <v>30</v>
      </c>
      <c r="G700" s="182"/>
      <c r="H700" s="182"/>
      <c r="I700" s="182">
        <v>3.09</v>
      </c>
      <c r="J700" s="182">
        <v>0.33</v>
      </c>
      <c r="K700" s="182">
        <v>20.6</v>
      </c>
      <c r="L700" s="182">
        <v>100.2</v>
      </c>
      <c r="M700" s="181">
        <v>31.32</v>
      </c>
      <c r="N700" s="128">
        <f t="shared" si="41"/>
        <v>0.93959999999999999</v>
      </c>
    </row>
    <row r="701" spans="1:14" x14ac:dyDescent="0.25">
      <c r="A701" s="189"/>
      <c r="B701" s="607"/>
      <c r="C701" s="351">
        <v>90</v>
      </c>
      <c r="D701" s="351">
        <v>90</v>
      </c>
      <c r="E701" s="176" t="s">
        <v>92</v>
      </c>
      <c r="F701" s="182">
        <v>2.4</v>
      </c>
      <c r="G701" s="182">
        <v>2</v>
      </c>
      <c r="H701" s="182"/>
      <c r="I701" s="182">
        <v>0.25</v>
      </c>
      <c r="J701" s="182">
        <v>0.23</v>
      </c>
      <c r="K701" s="182">
        <v>0.01</v>
      </c>
      <c r="L701" s="182">
        <v>3.14</v>
      </c>
      <c r="M701" s="181">
        <v>220.75</v>
      </c>
      <c r="N701" s="128">
        <f t="shared" si="41"/>
        <v>0.52979999999999994</v>
      </c>
    </row>
    <row r="702" spans="1:14" x14ac:dyDescent="0.25">
      <c r="A702" s="189"/>
      <c r="B702" s="175"/>
      <c r="C702" s="175"/>
      <c r="D702" s="175"/>
      <c r="E702" s="176" t="s">
        <v>361</v>
      </c>
      <c r="F702" s="182">
        <v>12</v>
      </c>
      <c r="G702" s="182"/>
      <c r="H702" s="182"/>
      <c r="I702" s="182">
        <v>0.38</v>
      </c>
      <c r="J702" s="182">
        <v>1.34</v>
      </c>
      <c r="K702" s="182">
        <v>0.38</v>
      </c>
      <c r="L702" s="182">
        <v>6.96</v>
      </c>
      <c r="M702" s="181">
        <v>51.71</v>
      </c>
      <c r="N702" s="128">
        <f t="shared" si="41"/>
        <v>0.62051999999999996</v>
      </c>
    </row>
    <row r="703" spans="1:14" x14ac:dyDescent="0.25">
      <c r="A703" s="189"/>
      <c r="B703" s="175"/>
      <c r="C703" s="175"/>
      <c r="D703" s="175"/>
      <c r="E703" s="176" t="s">
        <v>20</v>
      </c>
      <c r="F703" s="182">
        <v>9.6</v>
      </c>
      <c r="G703" s="182"/>
      <c r="H703" s="182"/>
      <c r="I703" s="182"/>
      <c r="J703" s="182"/>
      <c r="K703" s="182">
        <v>9.5</v>
      </c>
      <c r="L703" s="182">
        <v>36.299999999999997</v>
      </c>
      <c r="M703" s="181">
        <v>52.87</v>
      </c>
      <c r="N703" s="128">
        <f t="shared" si="41"/>
        <v>0.507552</v>
      </c>
    </row>
    <row r="704" spans="1:14" x14ac:dyDescent="0.25">
      <c r="A704" s="189"/>
      <c r="B704" s="175"/>
      <c r="C704" s="175"/>
      <c r="D704" s="175"/>
      <c r="E704" s="176" t="s">
        <v>129</v>
      </c>
      <c r="F704" s="182">
        <v>1.2</v>
      </c>
      <c r="G704" s="182"/>
      <c r="H704" s="182"/>
      <c r="I704" s="182"/>
      <c r="J704" s="182"/>
      <c r="K704" s="182"/>
      <c r="L704" s="182"/>
      <c r="M704" s="181"/>
      <c r="N704" s="128">
        <f t="shared" si="41"/>
        <v>0</v>
      </c>
    </row>
    <row r="705" spans="1:14" ht="20.399999999999999" x14ac:dyDescent="0.25">
      <c r="A705" s="189"/>
      <c r="B705" s="175"/>
      <c r="C705" s="175"/>
      <c r="D705" s="175"/>
      <c r="E705" s="176" t="s">
        <v>23</v>
      </c>
      <c r="F705" s="182">
        <v>2.5</v>
      </c>
      <c r="G705" s="182"/>
      <c r="H705" s="182"/>
      <c r="I705" s="182">
        <v>0.02</v>
      </c>
      <c r="J705" s="182">
        <v>1.8</v>
      </c>
      <c r="K705" s="182">
        <v>0.03</v>
      </c>
      <c r="L705" s="182">
        <v>16.5</v>
      </c>
      <c r="M705" s="181">
        <v>504.7</v>
      </c>
      <c r="N705" s="128">
        <f t="shared" ref="N705:N712" si="43">F705*M705/1000</f>
        <v>1.2617499999999999</v>
      </c>
    </row>
    <row r="706" spans="1:14" x14ac:dyDescent="0.25">
      <c r="A706" s="189"/>
      <c r="B706" s="175"/>
      <c r="C706" s="175"/>
      <c r="D706" s="175"/>
      <c r="E706" s="176" t="s">
        <v>348</v>
      </c>
      <c r="F706" s="182">
        <v>75</v>
      </c>
      <c r="G706" s="182">
        <v>60</v>
      </c>
      <c r="H706" s="182"/>
      <c r="I706" s="182">
        <v>1.08</v>
      </c>
      <c r="J706" s="182"/>
      <c r="K706" s="182">
        <v>2.7</v>
      </c>
      <c r="L706" s="182">
        <v>16.2</v>
      </c>
      <c r="M706" s="181">
        <v>18.46</v>
      </c>
      <c r="N706" s="128">
        <f t="shared" si="43"/>
        <v>1.3845000000000001</v>
      </c>
    </row>
    <row r="707" spans="1:14" x14ac:dyDescent="0.25">
      <c r="A707" s="189"/>
      <c r="B707" s="175"/>
      <c r="C707" s="175"/>
      <c r="D707" s="175"/>
      <c r="E707" s="176" t="s">
        <v>349</v>
      </c>
      <c r="F707" s="182">
        <v>3.5</v>
      </c>
      <c r="G707" s="182">
        <v>2.9</v>
      </c>
      <c r="H707" s="182"/>
      <c r="I707" s="182">
        <v>0.04</v>
      </c>
      <c r="J707" s="182"/>
      <c r="K707" s="182">
        <v>0.26</v>
      </c>
      <c r="L707" s="182">
        <v>1.18</v>
      </c>
      <c r="M707" s="181">
        <v>27.74</v>
      </c>
      <c r="N707" s="128">
        <f t="shared" si="43"/>
        <v>9.7089999999999996E-2</v>
      </c>
    </row>
    <row r="708" spans="1:14" x14ac:dyDescent="0.25">
      <c r="A708" s="189"/>
      <c r="B708" s="175"/>
      <c r="C708" s="175"/>
      <c r="D708" s="175"/>
      <c r="E708" s="176" t="s">
        <v>22</v>
      </c>
      <c r="F708" s="182">
        <v>1</v>
      </c>
      <c r="G708" s="182"/>
      <c r="H708" s="182"/>
      <c r="I708" s="182"/>
      <c r="J708" s="182"/>
      <c r="K708" s="182"/>
      <c r="L708" s="182"/>
      <c r="M708" s="181"/>
      <c r="N708" s="128">
        <f t="shared" si="43"/>
        <v>0</v>
      </c>
    </row>
    <row r="709" spans="1:14" ht="20.399999999999999" x14ac:dyDescent="0.25">
      <c r="A709" s="189"/>
      <c r="B709" s="175"/>
      <c r="C709" s="175"/>
      <c r="D709" s="175"/>
      <c r="E709" s="176" t="s">
        <v>23</v>
      </c>
      <c r="F709" s="182">
        <v>12</v>
      </c>
      <c r="G709" s="182"/>
      <c r="H709" s="182"/>
      <c r="I709" s="182">
        <v>0.09</v>
      </c>
      <c r="J709" s="182"/>
      <c r="K709" s="182">
        <v>0.15</v>
      </c>
      <c r="L709" s="182">
        <v>78.599999999999994</v>
      </c>
      <c r="M709" s="181">
        <v>504.7</v>
      </c>
      <c r="N709" s="128">
        <f t="shared" si="43"/>
        <v>6.0564</v>
      </c>
    </row>
    <row r="710" spans="1:14" x14ac:dyDescent="0.25">
      <c r="A710" s="189"/>
      <c r="B710" s="175"/>
      <c r="C710" s="175"/>
      <c r="D710" s="175"/>
      <c r="E710" s="211"/>
      <c r="F710" s="183"/>
      <c r="G710" s="183"/>
      <c r="H710" s="183">
        <v>90</v>
      </c>
      <c r="I710" s="183">
        <f t="shared" ref="I710:L710" si="44">SUM(I700:I709)</f>
        <v>4.95</v>
      </c>
      <c r="J710" s="183">
        <f t="shared" si="44"/>
        <v>3.7</v>
      </c>
      <c r="K710" s="183">
        <f t="shared" si="44"/>
        <v>33.630000000000003</v>
      </c>
      <c r="L710" s="183">
        <f t="shared" si="44"/>
        <v>259.08</v>
      </c>
      <c r="M710" s="184"/>
      <c r="N710" s="129">
        <f>SUM(N700:N709)</f>
        <v>11.397212</v>
      </c>
    </row>
    <row r="711" spans="1:14" x14ac:dyDescent="0.25">
      <c r="A711" s="189"/>
      <c r="B711" s="211"/>
      <c r="C711" s="211"/>
      <c r="D711" s="211"/>
      <c r="E711" s="211"/>
      <c r="F711" s="183"/>
      <c r="G711" s="183"/>
      <c r="H711" s="183"/>
      <c r="I711" s="184">
        <f t="shared" ref="I711:L711" si="45">I710+I699</f>
        <v>13.71</v>
      </c>
      <c r="J711" s="184">
        <f t="shared" si="45"/>
        <v>5.26</v>
      </c>
      <c r="K711" s="184">
        <f t="shared" si="45"/>
        <v>77.87</v>
      </c>
      <c r="L711" s="184">
        <f t="shared" si="45"/>
        <v>487.48</v>
      </c>
      <c r="M711" s="184"/>
      <c r="N711" s="128"/>
    </row>
    <row r="712" spans="1:14" x14ac:dyDescent="0.25">
      <c r="A712" s="113"/>
      <c r="B712" s="240" t="s">
        <v>326</v>
      </c>
      <c r="C712" s="295">
        <v>100</v>
      </c>
      <c r="D712" s="295">
        <v>100</v>
      </c>
      <c r="E712" s="92" t="s">
        <v>326</v>
      </c>
      <c r="F712" s="113">
        <v>100</v>
      </c>
      <c r="G712" s="92">
        <v>100</v>
      </c>
      <c r="H712" s="92"/>
      <c r="I712" s="92">
        <v>0.2</v>
      </c>
      <c r="J712" s="92">
        <v>5.4</v>
      </c>
      <c r="K712" s="92">
        <v>32</v>
      </c>
      <c r="L712" s="92">
        <v>144</v>
      </c>
      <c r="M712" s="72">
        <v>78.930000000000007</v>
      </c>
      <c r="N712" s="129">
        <f t="shared" si="43"/>
        <v>7.8930000000000007</v>
      </c>
    </row>
    <row r="713" spans="1:14" x14ac:dyDescent="0.25">
      <c r="A713" s="242"/>
      <c r="B713" s="237" t="s">
        <v>84</v>
      </c>
      <c r="C713" s="307"/>
      <c r="D713" s="307"/>
      <c r="E713" s="242"/>
      <c r="F713" s="242"/>
      <c r="G713" s="242"/>
      <c r="H713" s="242"/>
      <c r="I713" s="120">
        <v>84.291999999999987</v>
      </c>
      <c r="J713" s="120">
        <v>91.679000000000002</v>
      </c>
      <c r="K713" s="120">
        <v>243.10300000000001</v>
      </c>
      <c r="L713" s="120">
        <v>1650.02</v>
      </c>
      <c r="M713" s="95"/>
      <c r="N713" s="129">
        <f>N712+N710+N698+N697+N696+N693+N689+N681+N672</f>
        <v>97.511575000000008</v>
      </c>
    </row>
    <row r="714" spans="1:14" x14ac:dyDescent="0.25">
      <c r="A714" s="121"/>
      <c r="B714" s="238" t="s">
        <v>245</v>
      </c>
      <c r="C714" s="293"/>
      <c r="D714" s="293"/>
      <c r="E714" s="121"/>
      <c r="F714" s="121"/>
      <c r="G714" s="121"/>
      <c r="H714" s="242"/>
      <c r="I714" s="114">
        <f>I713+I663</f>
        <v>122.03199999999998</v>
      </c>
      <c r="J714" s="114">
        <f>J713+J663</f>
        <v>127.229</v>
      </c>
      <c r="K714" s="114">
        <f>K713+K663</f>
        <v>348.40100000000001</v>
      </c>
      <c r="L714" s="114">
        <f>L713+L663</f>
        <v>2530.5</v>
      </c>
      <c r="M714" s="114"/>
      <c r="N714" s="129">
        <f>N713+N663</f>
        <v>185.53927199999998</v>
      </c>
    </row>
    <row r="715" spans="1:14" ht="34.200000000000003" x14ac:dyDescent="0.25">
      <c r="A715" s="6" t="s">
        <v>1</v>
      </c>
      <c r="B715" s="3" t="s">
        <v>2</v>
      </c>
      <c r="C715" s="329"/>
      <c r="D715" s="329"/>
      <c r="E715" s="6" t="s">
        <v>3</v>
      </c>
      <c r="F715" s="6" t="s">
        <v>4</v>
      </c>
      <c r="G715" s="6" t="s">
        <v>5</v>
      </c>
      <c r="H715" s="6" t="s">
        <v>6</v>
      </c>
      <c r="I715" s="6" t="s">
        <v>7</v>
      </c>
      <c r="J715" s="6" t="s">
        <v>8</v>
      </c>
      <c r="K715" s="6" t="s">
        <v>9</v>
      </c>
      <c r="L715" s="6" t="s">
        <v>10</v>
      </c>
      <c r="M715" s="8" t="s">
        <v>11</v>
      </c>
      <c r="N715" s="9" t="s">
        <v>12</v>
      </c>
    </row>
    <row r="716" spans="1:14" ht="13.5" customHeight="1" x14ac:dyDescent="0.25">
      <c r="A716" s="564" t="s">
        <v>350</v>
      </c>
      <c r="B716" s="565"/>
      <c r="C716" s="316"/>
      <c r="D716" s="316"/>
      <c r="E716" s="27"/>
      <c r="F716" s="27"/>
      <c r="G716" s="27"/>
      <c r="H716" s="27"/>
      <c r="I716" s="27"/>
      <c r="J716" s="27"/>
      <c r="K716" s="27"/>
      <c r="L716" s="27"/>
      <c r="M716" s="8"/>
      <c r="N716" s="8"/>
    </row>
    <row r="717" spans="1:14" x14ac:dyDescent="0.25">
      <c r="A717" s="564" t="s">
        <v>14</v>
      </c>
      <c r="B717" s="614"/>
      <c r="C717" s="355"/>
      <c r="D717" s="355"/>
      <c r="E717" s="26"/>
      <c r="F717" s="26"/>
      <c r="G717" s="26"/>
      <c r="H717" s="26"/>
      <c r="I717" s="26"/>
      <c r="J717" s="26"/>
      <c r="K717" s="26"/>
      <c r="L717" s="26"/>
      <c r="M717" s="8"/>
      <c r="N717" s="8"/>
    </row>
    <row r="718" spans="1:14" x14ac:dyDescent="0.25">
      <c r="A718" s="246" t="s">
        <v>15</v>
      </c>
      <c r="B718" s="541" t="s">
        <v>351</v>
      </c>
      <c r="C718" s="300"/>
      <c r="D718" s="300"/>
      <c r="E718" s="246" t="s">
        <v>352</v>
      </c>
      <c r="F718" s="246">
        <v>33.299999999999997</v>
      </c>
      <c r="G718" s="246">
        <v>33.299999999999997</v>
      </c>
      <c r="H718" s="245"/>
      <c r="I718" s="246">
        <v>3.4</v>
      </c>
      <c r="J718" s="246">
        <v>0.33</v>
      </c>
      <c r="K718" s="246">
        <v>22.5</v>
      </c>
      <c r="L718" s="246">
        <v>109.2</v>
      </c>
      <c r="M718" s="72"/>
      <c r="N718" s="128">
        <f t="shared" ref="N718:N722" si="46">F718*M718/1000</f>
        <v>0</v>
      </c>
    </row>
    <row r="719" spans="1:14" x14ac:dyDescent="0.25">
      <c r="A719" s="246"/>
      <c r="B719" s="608"/>
      <c r="C719" s="365" t="s">
        <v>24</v>
      </c>
      <c r="D719" s="365" t="s">
        <v>24</v>
      </c>
      <c r="E719" s="246" t="s">
        <v>20</v>
      </c>
      <c r="F719" s="246">
        <v>7.5</v>
      </c>
      <c r="G719" s="246">
        <v>7.5</v>
      </c>
      <c r="H719" s="245"/>
      <c r="I719" s="246" t="s">
        <v>21</v>
      </c>
      <c r="J719" s="246" t="s">
        <v>21</v>
      </c>
      <c r="K719" s="246">
        <v>7.4</v>
      </c>
      <c r="L719" s="246">
        <v>28.4</v>
      </c>
      <c r="M719" s="72">
        <v>52.87</v>
      </c>
      <c r="N719" s="128">
        <f t="shared" si="46"/>
        <v>0.39652499999999996</v>
      </c>
    </row>
    <row r="720" spans="1:14" x14ac:dyDescent="0.25">
      <c r="A720" s="246"/>
      <c r="B720" s="239"/>
      <c r="C720" s="301"/>
      <c r="D720" s="301"/>
      <c r="E720" s="246" t="s">
        <v>22</v>
      </c>
      <c r="F720" s="246">
        <v>0.06</v>
      </c>
      <c r="G720" s="246">
        <v>0.06</v>
      </c>
      <c r="H720" s="245"/>
      <c r="I720" s="246"/>
      <c r="J720" s="246"/>
      <c r="K720" s="246"/>
      <c r="L720" s="246"/>
      <c r="M720" s="72"/>
      <c r="N720" s="128">
        <f t="shared" si="46"/>
        <v>0</v>
      </c>
    </row>
    <row r="721" spans="1:14" x14ac:dyDescent="0.25">
      <c r="A721" s="246"/>
      <c r="B721" s="241"/>
      <c r="C721" s="290"/>
      <c r="D721" s="290"/>
      <c r="E721" s="246" t="s">
        <v>19</v>
      </c>
      <c r="F721" s="246">
        <v>73.8</v>
      </c>
      <c r="G721" s="246">
        <v>73.8</v>
      </c>
      <c r="H721" s="245"/>
      <c r="I721" s="246">
        <v>2.08</v>
      </c>
      <c r="J721" s="246">
        <v>2.36</v>
      </c>
      <c r="K721" s="246">
        <v>3.49</v>
      </c>
      <c r="L721" s="246">
        <v>42.8</v>
      </c>
      <c r="M721" s="72">
        <v>51.71</v>
      </c>
      <c r="N721" s="128">
        <f t="shared" si="46"/>
        <v>3.816198</v>
      </c>
    </row>
    <row r="722" spans="1:14" x14ac:dyDescent="0.25">
      <c r="A722" s="246"/>
      <c r="B722" s="241"/>
      <c r="C722" s="290"/>
      <c r="D722" s="290"/>
      <c r="E722" s="246" t="s">
        <v>23</v>
      </c>
      <c r="F722" s="246">
        <v>5</v>
      </c>
      <c r="G722" s="246">
        <v>5</v>
      </c>
      <c r="H722" s="245"/>
      <c r="I722" s="246">
        <v>0.04</v>
      </c>
      <c r="J722" s="246">
        <v>3.6</v>
      </c>
      <c r="K722" s="246">
        <v>0.28000000000000003</v>
      </c>
      <c r="L722" s="246">
        <v>33.049999999999997</v>
      </c>
      <c r="M722" s="72">
        <v>504.7</v>
      </c>
      <c r="N722" s="128">
        <f t="shared" si="46"/>
        <v>2.5234999999999999</v>
      </c>
    </row>
    <row r="723" spans="1:14" x14ac:dyDescent="0.25">
      <c r="A723" s="246"/>
      <c r="B723" s="241"/>
      <c r="C723" s="290"/>
      <c r="D723" s="290"/>
      <c r="E723" s="246"/>
      <c r="F723" s="246"/>
      <c r="G723" s="246"/>
      <c r="H723" s="245" t="s">
        <v>24</v>
      </c>
      <c r="I723" s="77">
        <f>SUM(I718:I722)</f>
        <v>5.5200000000000005</v>
      </c>
      <c r="J723" s="77">
        <f t="shared" ref="J723:L723" si="47">SUM(J718:J722)</f>
        <v>6.29</v>
      </c>
      <c r="K723" s="77">
        <f t="shared" si="47"/>
        <v>33.67</v>
      </c>
      <c r="L723" s="77">
        <f t="shared" si="47"/>
        <v>213.45</v>
      </c>
      <c r="M723" s="77"/>
      <c r="N723" s="129">
        <f>SUM(N718:N722)</f>
        <v>6.736222999999999</v>
      </c>
    </row>
    <row r="724" spans="1:14" ht="24" x14ac:dyDescent="0.25">
      <c r="A724" s="26" t="s">
        <v>285</v>
      </c>
      <c r="B724" s="568" t="s">
        <v>431</v>
      </c>
      <c r="C724" s="319"/>
      <c r="D724" s="319"/>
      <c r="E724" s="26" t="s">
        <v>232</v>
      </c>
      <c r="F724" s="26">
        <v>1</v>
      </c>
      <c r="G724" s="26">
        <v>1</v>
      </c>
      <c r="H724" s="26"/>
      <c r="I724" s="26"/>
      <c r="J724" s="26"/>
      <c r="K724" s="26"/>
      <c r="L724" s="26"/>
      <c r="M724" s="8">
        <v>613.21</v>
      </c>
      <c r="N724" s="8">
        <v>0.34899999999999998</v>
      </c>
    </row>
    <row r="725" spans="1:14" x14ac:dyDescent="0.25">
      <c r="A725" s="26"/>
      <c r="B725" s="569"/>
      <c r="C725" s="363" t="s">
        <v>286</v>
      </c>
      <c r="D725" s="363" t="s">
        <v>286</v>
      </c>
      <c r="E725" s="26" t="s">
        <v>20</v>
      </c>
      <c r="F725" s="26">
        <v>15</v>
      </c>
      <c r="G725" s="26">
        <v>15</v>
      </c>
      <c r="H725" s="26"/>
      <c r="I725" s="26"/>
      <c r="J725" s="26"/>
      <c r="K725" s="26">
        <v>14.97</v>
      </c>
      <c r="L725" s="26">
        <v>56.85</v>
      </c>
      <c r="M725" s="8">
        <v>52.87</v>
      </c>
      <c r="N725" s="8">
        <v>0.81</v>
      </c>
    </row>
    <row r="726" spans="1:14" x14ac:dyDescent="0.25">
      <c r="A726" s="26"/>
      <c r="B726" s="33"/>
      <c r="C726" s="314"/>
      <c r="D726" s="314"/>
      <c r="E726" s="26"/>
      <c r="F726" s="26">
        <v>8</v>
      </c>
      <c r="G726" s="26">
        <v>7</v>
      </c>
      <c r="H726" s="26"/>
      <c r="I726" s="26">
        <v>7.0000000000000007E-2</v>
      </c>
      <c r="J726" s="26" t="s">
        <v>21</v>
      </c>
      <c r="K726" s="26">
        <v>0.2</v>
      </c>
      <c r="L726" s="26">
        <v>1.38</v>
      </c>
      <c r="M726" s="8"/>
      <c r="N726" s="8">
        <v>1.32</v>
      </c>
    </row>
    <row r="727" spans="1:14" x14ac:dyDescent="0.25">
      <c r="A727" s="26"/>
      <c r="B727" s="33"/>
      <c r="C727" s="314"/>
      <c r="D727" s="314"/>
      <c r="E727" s="26"/>
      <c r="F727" s="26"/>
      <c r="G727" s="26"/>
      <c r="H727" s="26" t="s">
        <v>286</v>
      </c>
      <c r="I727" s="27">
        <v>7.0000000000000007E-2</v>
      </c>
      <c r="J727" s="27">
        <v>0</v>
      </c>
      <c r="K727" s="27">
        <v>15.17</v>
      </c>
      <c r="L727" s="27">
        <v>58.230000000000004</v>
      </c>
      <c r="M727" s="64"/>
      <c r="N727" s="28">
        <v>2.4790000000000001</v>
      </c>
    </row>
    <row r="728" spans="1:14" x14ac:dyDescent="0.25">
      <c r="A728" s="26" t="s">
        <v>29</v>
      </c>
      <c r="B728" s="568" t="s">
        <v>353</v>
      </c>
      <c r="C728" s="319">
        <v>70</v>
      </c>
      <c r="D728" s="319">
        <v>90</v>
      </c>
      <c r="E728" s="43" t="s">
        <v>31</v>
      </c>
      <c r="F728" s="43">
        <v>80</v>
      </c>
      <c r="G728" s="26"/>
      <c r="H728" s="26"/>
      <c r="I728" s="43">
        <v>6.96</v>
      </c>
      <c r="J728" s="43">
        <v>1.2</v>
      </c>
      <c r="K728" s="43">
        <v>32.32</v>
      </c>
      <c r="L728" s="43">
        <v>167.2</v>
      </c>
      <c r="M728" s="8">
        <v>55.61</v>
      </c>
      <c r="N728" s="8">
        <v>2.6663999999999994</v>
      </c>
    </row>
    <row r="729" spans="1:14" ht="24" x14ac:dyDescent="0.25">
      <c r="A729" s="26"/>
      <c r="B729" s="569"/>
      <c r="C729" s="320">
        <v>10</v>
      </c>
      <c r="D729" s="320">
        <v>10</v>
      </c>
      <c r="E729" s="26" t="s">
        <v>23</v>
      </c>
      <c r="F729" s="26">
        <v>10</v>
      </c>
      <c r="G729" s="26"/>
      <c r="H729" s="26"/>
      <c r="I729" s="26">
        <v>0.08</v>
      </c>
      <c r="J729" s="26">
        <v>7.25</v>
      </c>
      <c r="K729" s="26">
        <v>0.09</v>
      </c>
      <c r="L729" s="26">
        <v>66.099999999999994</v>
      </c>
      <c r="M729" s="8">
        <v>504.7</v>
      </c>
      <c r="N729" s="8">
        <v>2.6</v>
      </c>
    </row>
    <row r="730" spans="1:14" x14ac:dyDescent="0.25">
      <c r="A730" s="26"/>
      <c r="B730" s="33"/>
      <c r="C730" s="314">
        <v>50</v>
      </c>
      <c r="D730" s="314">
        <v>50</v>
      </c>
      <c r="E730" s="26" t="s">
        <v>287</v>
      </c>
      <c r="F730" s="26">
        <v>50</v>
      </c>
      <c r="G730" s="26"/>
      <c r="H730" s="26"/>
      <c r="I730" s="26">
        <v>3.63</v>
      </c>
      <c r="J730" s="26">
        <v>6.6</v>
      </c>
      <c r="K730" s="26" t="s">
        <v>21</v>
      </c>
      <c r="L730" s="26">
        <v>86.2</v>
      </c>
      <c r="M730" s="8">
        <v>268.77999999999997</v>
      </c>
      <c r="N730" s="8">
        <v>7.47</v>
      </c>
    </row>
    <row r="731" spans="1:14" ht="24" x14ac:dyDescent="0.25">
      <c r="A731" s="26"/>
      <c r="B731" s="33"/>
      <c r="C731" s="314"/>
      <c r="D731" s="314"/>
      <c r="E731" s="26"/>
      <c r="F731" s="26"/>
      <c r="G731" s="26"/>
      <c r="H731" s="26" t="s">
        <v>288</v>
      </c>
      <c r="I731" s="27">
        <v>10.67</v>
      </c>
      <c r="J731" s="27">
        <v>15.049999999999999</v>
      </c>
      <c r="K731" s="27">
        <v>32.410000000000004</v>
      </c>
      <c r="L731" s="27">
        <v>319.5</v>
      </c>
      <c r="M731" s="64"/>
      <c r="N731" s="28">
        <v>12.7364</v>
      </c>
    </row>
    <row r="732" spans="1:14" ht="24" x14ac:dyDescent="0.25">
      <c r="A732" s="26"/>
      <c r="B732" s="33" t="s">
        <v>146</v>
      </c>
      <c r="C732" s="314">
        <v>120</v>
      </c>
      <c r="D732" s="314">
        <v>120</v>
      </c>
      <c r="E732" s="26" t="s">
        <v>289</v>
      </c>
      <c r="F732" s="26">
        <v>120</v>
      </c>
      <c r="G732" s="26">
        <v>120</v>
      </c>
      <c r="H732" s="26">
        <v>120</v>
      </c>
      <c r="I732" s="51">
        <v>0.78</v>
      </c>
      <c r="J732" s="51">
        <v>0.32</v>
      </c>
      <c r="K732" s="51">
        <v>10.91</v>
      </c>
      <c r="L732" s="44">
        <v>45.36</v>
      </c>
      <c r="M732" s="8">
        <v>138.55000000000001</v>
      </c>
      <c r="N732" s="15">
        <v>14.4</v>
      </c>
    </row>
    <row r="733" spans="1:14" ht="14.25" customHeight="1" x14ac:dyDescent="0.25">
      <c r="A733" s="12" t="s">
        <v>38</v>
      </c>
      <c r="B733" s="7" t="s">
        <v>103</v>
      </c>
      <c r="C733" s="348">
        <v>200</v>
      </c>
      <c r="D733" s="348">
        <v>200</v>
      </c>
      <c r="E733" s="12" t="s">
        <v>39</v>
      </c>
      <c r="F733" s="12">
        <v>200</v>
      </c>
      <c r="G733" s="12">
        <v>200</v>
      </c>
      <c r="H733" s="10">
        <v>200</v>
      </c>
      <c r="I733" s="12"/>
      <c r="J733" s="12"/>
      <c r="K733" s="12">
        <v>19</v>
      </c>
      <c r="L733" s="12">
        <v>75</v>
      </c>
      <c r="M733" s="8">
        <v>65.86</v>
      </c>
      <c r="N733" s="15">
        <v>14</v>
      </c>
    </row>
    <row r="734" spans="1:14" ht="22.8" x14ac:dyDescent="0.25">
      <c r="A734" s="26"/>
      <c r="B734" s="154" t="s">
        <v>40</v>
      </c>
      <c r="C734" s="315"/>
      <c r="D734" s="315"/>
      <c r="E734" s="26"/>
      <c r="F734" s="26"/>
      <c r="G734" s="26"/>
      <c r="H734" s="26"/>
      <c r="I734" s="48">
        <v>15.55</v>
      </c>
      <c r="J734" s="48">
        <v>31.412999999999997</v>
      </c>
      <c r="K734" s="48">
        <v>117.96000000000001</v>
      </c>
      <c r="L734" s="48">
        <v>825.53</v>
      </c>
      <c r="M734" s="67"/>
      <c r="N734" s="28">
        <f>N723+N727+N731+N732+N733</f>
        <v>50.351622999999996</v>
      </c>
    </row>
    <row r="735" spans="1:14" x14ac:dyDescent="0.25">
      <c r="A735" s="27" t="s">
        <v>41</v>
      </c>
      <c r="B735" s="47"/>
      <c r="C735" s="47"/>
      <c r="D735" s="47"/>
      <c r="E735" s="26"/>
      <c r="F735" s="26"/>
      <c r="G735" s="26"/>
      <c r="H735" s="26"/>
      <c r="I735" s="26"/>
      <c r="J735" s="26"/>
      <c r="K735" s="26"/>
      <c r="L735" s="26"/>
      <c r="M735" s="8"/>
      <c r="N735" s="8">
        <v>0</v>
      </c>
    </row>
    <row r="736" spans="1:14" x14ac:dyDescent="0.25">
      <c r="A736" s="26" t="s">
        <v>290</v>
      </c>
      <c r="B736" s="568" t="s">
        <v>291</v>
      </c>
      <c r="C736" s="319"/>
      <c r="D736" s="319"/>
      <c r="E736" s="26" t="s">
        <v>292</v>
      </c>
      <c r="F736" s="26">
        <v>48.2</v>
      </c>
      <c r="G736" s="26">
        <v>41</v>
      </c>
      <c r="H736" s="26">
        <v>100</v>
      </c>
      <c r="I736" s="26">
        <v>0.91</v>
      </c>
      <c r="J736" s="26">
        <v>0.05</v>
      </c>
      <c r="K736" s="26">
        <v>1.97</v>
      </c>
      <c r="L736" s="26">
        <v>10.53</v>
      </c>
      <c r="M736" s="8">
        <v>154.72999999999999</v>
      </c>
      <c r="N736" s="8">
        <v>7.4710000000000001</v>
      </c>
    </row>
    <row r="737" spans="1:14" x14ac:dyDescent="0.25">
      <c r="A737" s="26"/>
      <c r="B737" s="569"/>
      <c r="C737" s="320">
        <v>80</v>
      </c>
      <c r="D737" s="320">
        <v>120</v>
      </c>
      <c r="E737" s="26" t="s">
        <v>293</v>
      </c>
      <c r="F737" s="26">
        <v>37.5</v>
      </c>
      <c r="G737" s="26">
        <v>30</v>
      </c>
      <c r="H737" s="26"/>
      <c r="I737" s="26">
        <v>0.3</v>
      </c>
      <c r="J737" s="26">
        <v>3.5000000000000003E-2</v>
      </c>
      <c r="K737" s="26">
        <v>1.1200000000000001</v>
      </c>
      <c r="L737" s="26">
        <v>4.88</v>
      </c>
      <c r="M737" s="8">
        <v>10.35</v>
      </c>
      <c r="N737" s="8">
        <v>3.375</v>
      </c>
    </row>
    <row r="738" spans="1:14" x14ac:dyDescent="0.25">
      <c r="A738" s="26"/>
      <c r="B738" s="33"/>
      <c r="C738" s="314"/>
      <c r="D738" s="314"/>
      <c r="E738" s="26" t="s">
        <v>53</v>
      </c>
      <c r="F738" s="26">
        <v>11.9</v>
      </c>
      <c r="G738" s="26">
        <v>10</v>
      </c>
      <c r="H738" s="26"/>
      <c r="I738" s="26">
        <v>0.17</v>
      </c>
      <c r="J738" s="26" t="s">
        <v>21</v>
      </c>
      <c r="K738" s="26">
        <v>4.13</v>
      </c>
      <c r="L738" s="26">
        <v>4.0999999999999996</v>
      </c>
      <c r="M738" s="8">
        <v>27.74</v>
      </c>
      <c r="N738" s="8">
        <v>0.26180000000000003</v>
      </c>
    </row>
    <row r="739" spans="1:14" ht="24" x14ac:dyDescent="0.25">
      <c r="A739" s="26"/>
      <c r="B739" s="33"/>
      <c r="C739" s="314"/>
      <c r="D739" s="314"/>
      <c r="E739" s="26" t="s">
        <v>52</v>
      </c>
      <c r="F739" s="26">
        <v>10</v>
      </c>
      <c r="G739" s="26">
        <v>10</v>
      </c>
      <c r="H739" s="26"/>
      <c r="I739" s="26"/>
      <c r="J739" s="26">
        <v>9.99</v>
      </c>
      <c r="K739" s="26"/>
      <c r="L739" s="26">
        <v>89.9</v>
      </c>
      <c r="M739" s="8">
        <v>118.3</v>
      </c>
      <c r="N739" s="8">
        <v>0.74</v>
      </c>
    </row>
    <row r="740" spans="1:14" x14ac:dyDescent="0.25">
      <c r="A740" s="26"/>
      <c r="B740" s="33"/>
      <c r="C740" s="314"/>
      <c r="D740" s="314"/>
      <c r="E740" s="26"/>
      <c r="F740" s="26"/>
      <c r="G740" s="26"/>
      <c r="H740" s="26"/>
      <c r="I740" s="27">
        <v>1.38</v>
      </c>
      <c r="J740" s="27">
        <v>10.075000000000001</v>
      </c>
      <c r="K740" s="27">
        <v>7.22</v>
      </c>
      <c r="L740" s="27">
        <v>109.41</v>
      </c>
      <c r="M740" s="64"/>
      <c r="N740" s="28">
        <v>11.847800000000001</v>
      </c>
    </row>
    <row r="741" spans="1:14" x14ac:dyDescent="0.25">
      <c r="A741" s="26" t="s">
        <v>294</v>
      </c>
      <c r="B741" s="568" t="s">
        <v>295</v>
      </c>
      <c r="C741" s="319"/>
      <c r="D741" s="319"/>
      <c r="E741" s="26" t="s">
        <v>51</v>
      </c>
      <c r="F741" s="26">
        <v>66.7</v>
      </c>
      <c r="G741" s="26">
        <v>50.48</v>
      </c>
      <c r="H741" s="26"/>
      <c r="I741" s="39">
        <v>1.33</v>
      </c>
      <c r="J741" s="39">
        <v>0.2</v>
      </c>
      <c r="K741" s="39">
        <v>8.31</v>
      </c>
      <c r="L741" s="39">
        <v>38.42</v>
      </c>
      <c r="M741" s="8">
        <v>30.16</v>
      </c>
      <c r="N741" s="8">
        <v>1.1339000000000001</v>
      </c>
    </row>
    <row r="742" spans="1:14" ht="24" x14ac:dyDescent="0.25">
      <c r="A742" s="26"/>
      <c r="B742" s="569"/>
      <c r="C742" s="363" t="s">
        <v>391</v>
      </c>
      <c r="D742" s="363" t="s">
        <v>58</v>
      </c>
      <c r="E742" s="26" t="s">
        <v>296</v>
      </c>
      <c r="F742" s="26">
        <v>20.2</v>
      </c>
      <c r="G742" s="26">
        <v>20</v>
      </c>
      <c r="H742" s="26"/>
      <c r="I742" s="39">
        <v>4.5999999999999996</v>
      </c>
      <c r="J742" s="39">
        <v>0.32</v>
      </c>
      <c r="K742" s="39">
        <v>10.16</v>
      </c>
      <c r="L742" s="39">
        <v>62.8</v>
      </c>
      <c r="M742" s="8">
        <v>38.64</v>
      </c>
      <c r="N742" s="8">
        <v>0.5454</v>
      </c>
    </row>
    <row r="743" spans="1:14" x14ac:dyDescent="0.25">
      <c r="A743" s="26"/>
      <c r="B743" s="33"/>
      <c r="C743" s="314"/>
      <c r="D743" s="314"/>
      <c r="E743" s="26" t="s">
        <v>53</v>
      </c>
      <c r="F743" s="26">
        <v>12.5</v>
      </c>
      <c r="G743" s="26">
        <v>10</v>
      </c>
      <c r="H743" s="26"/>
      <c r="I743" s="39">
        <v>0.17499999999999999</v>
      </c>
      <c r="J743" s="39" t="s">
        <v>21</v>
      </c>
      <c r="K743" s="39">
        <v>0.98</v>
      </c>
      <c r="L743" s="39">
        <v>4.3</v>
      </c>
      <c r="M743" s="8">
        <v>27.74</v>
      </c>
      <c r="N743" s="8">
        <v>0.27500000000000002</v>
      </c>
    </row>
    <row r="744" spans="1:14" x14ac:dyDescent="0.25">
      <c r="A744" s="26"/>
      <c r="B744" s="33"/>
      <c r="C744" s="314"/>
      <c r="D744" s="314"/>
      <c r="E744" s="26" t="s">
        <v>44</v>
      </c>
      <c r="F744" s="26">
        <v>12</v>
      </c>
      <c r="G744" s="26">
        <v>10.96</v>
      </c>
      <c r="H744" s="26"/>
      <c r="I744" s="39">
        <v>0.16</v>
      </c>
      <c r="J744" s="39">
        <v>8.9999999999999993E-3</v>
      </c>
      <c r="K744" s="39">
        <v>0.78</v>
      </c>
      <c r="L744" s="39">
        <v>3.26</v>
      </c>
      <c r="M744" s="8">
        <v>36.67</v>
      </c>
      <c r="N744" s="8">
        <v>0.20399999999999999</v>
      </c>
    </row>
    <row r="745" spans="1:14" ht="24" x14ac:dyDescent="0.25">
      <c r="A745" s="26"/>
      <c r="B745" s="33"/>
      <c r="C745" s="314"/>
      <c r="D745" s="314"/>
      <c r="E745" s="26" t="s">
        <v>23</v>
      </c>
      <c r="F745" s="26">
        <v>5</v>
      </c>
      <c r="G745" s="26">
        <v>5</v>
      </c>
      <c r="H745" s="26"/>
      <c r="I745" s="39" t="s">
        <v>21</v>
      </c>
      <c r="J745" s="39" t="s">
        <v>21</v>
      </c>
      <c r="K745" s="39">
        <v>4.99</v>
      </c>
      <c r="L745" s="39">
        <v>44.95</v>
      </c>
      <c r="M745" s="8">
        <v>504.7</v>
      </c>
      <c r="N745" s="8">
        <v>1.3</v>
      </c>
    </row>
    <row r="746" spans="1:14" x14ac:dyDescent="0.25">
      <c r="A746" s="26"/>
      <c r="B746" s="33"/>
      <c r="C746" s="314"/>
      <c r="D746" s="314"/>
      <c r="E746" s="26" t="s">
        <v>297</v>
      </c>
      <c r="F746" s="26">
        <v>175</v>
      </c>
      <c r="G746" s="26">
        <v>175</v>
      </c>
      <c r="H746" s="26"/>
      <c r="I746" s="39">
        <v>0.7</v>
      </c>
      <c r="J746" s="39">
        <v>0.17</v>
      </c>
      <c r="K746" s="39" t="s">
        <v>21</v>
      </c>
      <c r="L746" s="39">
        <v>5.0199999999999996</v>
      </c>
      <c r="M746" s="8"/>
      <c r="N746" s="8">
        <v>1.05</v>
      </c>
    </row>
    <row r="747" spans="1:14" x14ac:dyDescent="0.25">
      <c r="A747" s="26"/>
      <c r="B747" s="33"/>
      <c r="C747" s="314"/>
      <c r="D747" s="314"/>
      <c r="E747" s="26" t="s">
        <v>56</v>
      </c>
      <c r="F747" s="26">
        <v>54</v>
      </c>
      <c r="G747" s="26"/>
      <c r="H747" s="26"/>
      <c r="I747" s="39">
        <v>10.039999999999999</v>
      </c>
      <c r="J747" s="39">
        <v>6.48</v>
      </c>
      <c r="K747" s="39" t="s">
        <v>21</v>
      </c>
      <c r="L747" s="39">
        <v>88.29</v>
      </c>
      <c r="M747" s="8">
        <v>323.91000000000003</v>
      </c>
      <c r="N747" s="8">
        <v>12.96</v>
      </c>
    </row>
    <row r="748" spans="1:14" x14ac:dyDescent="0.25">
      <c r="A748" s="26"/>
      <c r="B748" s="33"/>
      <c r="C748" s="314"/>
      <c r="D748" s="314"/>
      <c r="E748" s="26" t="s">
        <v>22</v>
      </c>
      <c r="F748" s="26">
        <v>1</v>
      </c>
      <c r="G748" s="26">
        <v>40</v>
      </c>
      <c r="H748" s="26"/>
      <c r="I748" s="39" t="s">
        <v>21</v>
      </c>
      <c r="J748" s="39" t="s">
        <v>21</v>
      </c>
      <c r="K748" s="39" t="s">
        <v>21</v>
      </c>
      <c r="L748" s="39" t="s">
        <v>21</v>
      </c>
      <c r="M748" s="8"/>
      <c r="N748" s="8">
        <v>8.0000000000000002E-3</v>
      </c>
    </row>
    <row r="749" spans="1:14" ht="24" x14ac:dyDescent="0.25">
      <c r="A749" s="26"/>
      <c r="B749" s="33"/>
      <c r="C749" s="314"/>
      <c r="D749" s="314"/>
      <c r="E749" s="26"/>
      <c r="F749" s="26"/>
      <c r="G749" s="26"/>
      <c r="H749" s="26" t="s">
        <v>58</v>
      </c>
      <c r="I749" s="50">
        <v>17.004999999999999</v>
      </c>
      <c r="J749" s="50">
        <v>7.1790000000000003</v>
      </c>
      <c r="K749" s="50">
        <v>25.22</v>
      </c>
      <c r="L749" s="50">
        <v>247.04000000000002</v>
      </c>
      <c r="M749" s="64"/>
      <c r="N749" s="28">
        <v>17.476299999999998</v>
      </c>
    </row>
    <row r="750" spans="1:14" x14ac:dyDescent="0.25">
      <c r="A750" s="26" t="s">
        <v>298</v>
      </c>
      <c r="B750" s="568" t="s">
        <v>60</v>
      </c>
      <c r="C750" s="319"/>
      <c r="D750" s="319"/>
      <c r="E750" s="26" t="s">
        <v>61</v>
      </c>
      <c r="F750" s="26">
        <v>110</v>
      </c>
      <c r="G750" s="26">
        <v>79</v>
      </c>
      <c r="H750" s="26"/>
      <c r="I750" s="26">
        <v>19.989999999999998</v>
      </c>
      <c r="J750" s="26">
        <v>12.8</v>
      </c>
      <c r="K750" s="26" t="s">
        <v>21</v>
      </c>
      <c r="L750" s="26">
        <v>174.9</v>
      </c>
      <c r="M750" s="8">
        <v>323.91000000000003</v>
      </c>
      <c r="N750" s="8">
        <v>26.4</v>
      </c>
    </row>
    <row r="751" spans="1:14" ht="24" x14ac:dyDescent="0.25">
      <c r="A751" s="26"/>
      <c r="B751" s="569"/>
      <c r="C751" s="320">
        <v>50</v>
      </c>
      <c r="D751" s="320">
        <v>50</v>
      </c>
      <c r="E751" s="26" t="s">
        <v>52</v>
      </c>
      <c r="F751" s="26">
        <v>5</v>
      </c>
      <c r="G751" s="26">
        <v>5</v>
      </c>
      <c r="H751" s="26"/>
      <c r="I751" s="26" t="s">
        <v>299</v>
      </c>
      <c r="J751" s="26">
        <v>4.99</v>
      </c>
      <c r="K751" s="26" t="s">
        <v>21</v>
      </c>
      <c r="L751" s="26">
        <v>44.95</v>
      </c>
      <c r="M751" s="8">
        <v>118.3</v>
      </c>
      <c r="N751" s="8">
        <v>0.37</v>
      </c>
    </row>
    <row r="752" spans="1:14" x14ac:dyDescent="0.25">
      <c r="A752" s="26"/>
      <c r="B752" s="33"/>
      <c r="C752" s="314"/>
      <c r="D752" s="314"/>
      <c r="E752" s="26" t="s">
        <v>62</v>
      </c>
      <c r="F752" s="26">
        <v>18</v>
      </c>
      <c r="G752" s="26">
        <v>15</v>
      </c>
      <c r="H752" s="26"/>
      <c r="I752" s="26">
        <v>0.21</v>
      </c>
      <c r="J752" s="26" t="s">
        <v>21</v>
      </c>
      <c r="K752" s="26">
        <v>1.36</v>
      </c>
      <c r="L752" s="26">
        <v>6.15</v>
      </c>
      <c r="M752" s="8">
        <v>27.74</v>
      </c>
      <c r="N752" s="8">
        <v>0.39600000000000002</v>
      </c>
    </row>
    <row r="753" spans="1:14" x14ac:dyDescent="0.25">
      <c r="A753" s="26"/>
      <c r="B753" s="33"/>
      <c r="C753" s="314"/>
      <c r="D753" s="314"/>
      <c r="E753" s="26" t="s">
        <v>63</v>
      </c>
      <c r="F753" s="26">
        <v>12</v>
      </c>
      <c r="G753" s="26">
        <v>12</v>
      </c>
      <c r="H753" s="26"/>
      <c r="I753" s="26">
        <v>0.43</v>
      </c>
      <c r="J753" s="26" t="s">
        <v>21</v>
      </c>
      <c r="K753" s="26">
        <v>1.87</v>
      </c>
      <c r="L753" s="26">
        <v>9.16</v>
      </c>
      <c r="M753" s="8"/>
      <c r="N753" s="8">
        <v>0</v>
      </c>
    </row>
    <row r="754" spans="1:14" ht="24" x14ac:dyDescent="0.25">
      <c r="A754" s="26"/>
      <c r="B754" s="33"/>
      <c r="C754" s="314"/>
      <c r="D754" s="314"/>
      <c r="E754" s="26" t="s">
        <v>64</v>
      </c>
      <c r="F754" s="26">
        <v>4.8</v>
      </c>
      <c r="G754" s="26">
        <v>4.8</v>
      </c>
      <c r="H754" s="26"/>
      <c r="I754" s="26">
        <v>0.23</v>
      </c>
      <c r="J754" s="26" t="s">
        <v>21</v>
      </c>
      <c r="K754" s="26">
        <v>0.97</v>
      </c>
      <c r="L754" s="26">
        <v>2.16</v>
      </c>
      <c r="M754" s="8"/>
      <c r="N754" s="8">
        <v>0.58079999999999998</v>
      </c>
    </row>
    <row r="755" spans="1:14" x14ac:dyDescent="0.25">
      <c r="A755" s="26"/>
      <c r="B755" s="33"/>
      <c r="C755" s="314"/>
      <c r="D755" s="314"/>
      <c r="E755" s="26" t="s">
        <v>65</v>
      </c>
      <c r="F755" s="26">
        <v>4</v>
      </c>
      <c r="G755" s="26">
        <v>4</v>
      </c>
      <c r="H755" s="26"/>
      <c r="I755" s="26">
        <v>0.43</v>
      </c>
      <c r="J755" s="26">
        <v>0.04</v>
      </c>
      <c r="K755" s="26">
        <v>2.72</v>
      </c>
      <c r="L755" s="26">
        <v>13.08</v>
      </c>
      <c r="M755" s="8">
        <v>31.32</v>
      </c>
      <c r="N755" s="8">
        <v>9.1200000000000003E-2</v>
      </c>
    </row>
    <row r="756" spans="1:14" ht="24" x14ac:dyDescent="0.25">
      <c r="A756" s="26"/>
      <c r="B756" s="33"/>
      <c r="C756" s="314"/>
      <c r="D756" s="314"/>
      <c r="E756" s="26" t="s">
        <v>66</v>
      </c>
      <c r="F756" s="26"/>
      <c r="G756" s="26">
        <v>50</v>
      </c>
      <c r="H756" s="26"/>
      <c r="I756" s="26" t="s">
        <v>21</v>
      </c>
      <c r="J756" s="26" t="s">
        <v>21</v>
      </c>
      <c r="K756" s="26" t="s">
        <v>21</v>
      </c>
      <c r="L756" s="26" t="s">
        <v>21</v>
      </c>
      <c r="M756" s="8"/>
      <c r="N756" s="8">
        <v>0</v>
      </c>
    </row>
    <row r="757" spans="1:14" x14ac:dyDescent="0.25">
      <c r="A757" s="26"/>
      <c r="B757" s="33"/>
      <c r="C757" s="314"/>
      <c r="D757" s="314"/>
      <c r="E757" s="26" t="s">
        <v>67</v>
      </c>
      <c r="F757" s="26"/>
      <c r="G757" s="26"/>
      <c r="H757" s="26"/>
      <c r="I757" s="26" t="s">
        <v>21</v>
      </c>
      <c r="J757" s="26" t="s">
        <v>21</v>
      </c>
      <c r="K757" s="26" t="s">
        <v>21</v>
      </c>
      <c r="L757" s="26" t="s">
        <v>21</v>
      </c>
      <c r="M757" s="8"/>
      <c r="N757" s="8">
        <v>0</v>
      </c>
    </row>
    <row r="758" spans="1:14" x14ac:dyDescent="0.25">
      <c r="A758" s="26"/>
      <c r="B758" s="33"/>
      <c r="C758" s="314"/>
      <c r="D758" s="314"/>
      <c r="E758" s="26" t="s">
        <v>22</v>
      </c>
      <c r="F758" s="26">
        <v>1</v>
      </c>
      <c r="G758" s="26">
        <v>3</v>
      </c>
      <c r="H758" s="26"/>
      <c r="I758" s="26" t="s">
        <v>21</v>
      </c>
      <c r="J758" s="26" t="s">
        <v>21</v>
      </c>
      <c r="K758" s="26" t="s">
        <v>21</v>
      </c>
      <c r="L758" s="26" t="s">
        <v>21</v>
      </c>
      <c r="M758" s="8"/>
      <c r="N758" s="8">
        <v>8.0000000000000002E-3</v>
      </c>
    </row>
    <row r="759" spans="1:14" x14ac:dyDescent="0.25">
      <c r="A759" s="26"/>
      <c r="B759" s="33"/>
      <c r="C759" s="314"/>
      <c r="D759" s="314"/>
      <c r="E759" s="26"/>
      <c r="F759" s="26"/>
      <c r="G759" s="26"/>
      <c r="H759" s="26"/>
      <c r="I759" s="46">
        <v>21.29</v>
      </c>
      <c r="J759" s="46">
        <v>17.829999999999998</v>
      </c>
      <c r="K759" s="46">
        <v>6.92</v>
      </c>
      <c r="L759" s="46">
        <v>250.40000000000003</v>
      </c>
      <c r="M759" s="64"/>
      <c r="N759" s="28">
        <v>27.846</v>
      </c>
    </row>
    <row r="760" spans="1:14" x14ac:dyDescent="0.25">
      <c r="A760" s="26" t="s">
        <v>268</v>
      </c>
      <c r="B760" s="568" t="s">
        <v>269</v>
      </c>
      <c r="C760" s="319"/>
      <c r="D760" s="319"/>
      <c r="E760" s="26" t="s">
        <v>187</v>
      </c>
      <c r="F760" s="26">
        <v>34</v>
      </c>
      <c r="G760" s="26">
        <v>34</v>
      </c>
      <c r="H760" s="26">
        <v>100</v>
      </c>
      <c r="I760" s="26">
        <v>3.5</v>
      </c>
      <c r="J760" s="26">
        <v>0.37</v>
      </c>
      <c r="K760" s="26">
        <v>23.6</v>
      </c>
      <c r="L760" s="26">
        <v>124.5</v>
      </c>
      <c r="M760" s="8">
        <v>41.18</v>
      </c>
      <c r="N760" s="8">
        <v>1.02</v>
      </c>
    </row>
    <row r="761" spans="1:14" x14ac:dyDescent="0.25">
      <c r="A761" s="26"/>
      <c r="B761" s="569"/>
      <c r="C761" s="320">
        <v>100</v>
      </c>
      <c r="D761" s="320">
        <v>100</v>
      </c>
      <c r="E761" s="26" t="s">
        <v>22</v>
      </c>
      <c r="F761" s="26">
        <v>2</v>
      </c>
      <c r="G761" s="26">
        <v>2</v>
      </c>
      <c r="H761" s="26"/>
      <c r="I761" s="26" t="s">
        <v>21</v>
      </c>
      <c r="J761" s="26" t="s">
        <v>21</v>
      </c>
      <c r="K761" s="26" t="s">
        <v>21</v>
      </c>
      <c r="L761" s="26" t="s">
        <v>21</v>
      </c>
      <c r="M761" s="8"/>
      <c r="N761" s="8">
        <v>1.6E-2</v>
      </c>
    </row>
    <row r="762" spans="1:14" ht="24" x14ac:dyDescent="0.25">
      <c r="A762" s="26"/>
      <c r="B762" s="33"/>
      <c r="C762" s="314"/>
      <c r="D762" s="314"/>
      <c r="E762" s="26" t="s">
        <v>23</v>
      </c>
      <c r="F762" s="26">
        <v>3.5</v>
      </c>
      <c r="G762" s="26">
        <v>3.5</v>
      </c>
      <c r="H762" s="26"/>
      <c r="I762" s="26">
        <v>0.02</v>
      </c>
      <c r="J762" s="26">
        <v>2.5</v>
      </c>
      <c r="K762" s="26">
        <v>0.04</v>
      </c>
      <c r="L762" s="26">
        <v>23.1</v>
      </c>
      <c r="M762" s="8">
        <v>504.7</v>
      </c>
      <c r="N762" s="8">
        <v>0.91</v>
      </c>
    </row>
    <row r="763" spans="1:14" x14ac:dyDescent="0.25">
      <c r="A763" s="26"/>
      <c r="B763" s="33"/>
      <c r="C763" s="314"/>
      <c r="D763" s="314"/>
      <c r="E763" s="26"/>
      <c r="F763" s="26"/>
      <c r="G763" s="26"/>
      <c r="H763" s="26"/>
      <c r="I763" s="27">
        <v>3.52</v>
      </c>
      <c r="J763" s="27">
        <v>2.87</v>
      </c>
      <c r="K763" s="27">
        <v>23.64</v>
      </c>
      <c r="L763" s="27">
        <v>147.6</v>
      </c>
      <c r="M763" s="64"/>
      <c r="N763" s="28">
        <v>1.9460000000000002</v>
      </c>
    </row>
    <row r="764" spans="1:14" x14ac:dyDescent="0.25">
      <c r="A764" s="26" t="s">
        <v>162</v>
      </c>
      <c r="B764" s="568" t="s">
        <v>163</v>
      </c>
      <c r="C764" s="319"/>
      <c r="D764" s="319"/>
      <c r="E764" s="26" t="s">
        <v>363</v>
      </c>
      <c r="F764" s="26">
        <v>24</v>
      </c>
      <c r="G764" s="26"/>
      <c r="H764" s="26">
        <v>200</v>
      </c>
      <c r="I764" s="26">
        <v>2.6</v>
      </c>
      <c r="J764" s="26"/>
      <c r="K764" s="26">
        <v>9.1999999999999993</v>
      </c>
      <c r="L764" s="26">
        <v>48.6</v>
      </c>
      <c r="M764" s="8">
        <v>109.76</v>
      </c>
      <c r="N764" s="8">
        <v>6.96</v>
      </c>
    </row>
    <row r="765" spans="1:14" x14ac:dyDescent="0.25">
      <c r="A765" s="26"/>
      <c r="B765" s="569"/>
      <c r="C765" s="320">
        <v>200</v>
      </c>
      <c r="D765" s="320">
        <v>200</v>
      </c>
      <c r="E765" s="26" t="s">
        <v>20</v>
      </c>
      <c r="F765" s="26">
        <v>20</v>
      </c>
      <c r="G765" s="26"/>
      <c r="H765" s="26"/>
      <c r="I765" s="26"/>
      <c r="J765" s="26"/>
      <c r="K765" s="26">
        <v>19.86</v>
      </c>
      <c r="L765" s="26">
        <v>75.73</v>
      </c>
      <c r="M765" s="8">
        <v>52.87</v>
      </c>
      <c r="N765" s="8">
        <v>1.08</v>
      </c>
    </row>
    <row r="766" spans="1:14" x14ac:dyDescent="0.25">
      <c r="A766" s="26"/>
      <c r="B766" s="33"/>
      <c r="C766" s="314"/>
      <c r="D766" s="314"/>
      <c r="E766" s="26"/>
      <c r="F766" s="26"/>
      <c r="G766" s="26"/>
      <c r="H766" s="26"/>
      <c r="I766" s="27">
        <v>2.6</v>
      </c>
      <c r="J766" s="27">
        <v>0</v>
      </c>
      <c r="K766" s="27">
        <v>29.06</v>
      </c>
      <c r="L766" s="27">
        <v>124.33000000000001</v>
      </c>
      <c r="M766" s="64"/>
      <c r="N766" s="28">
        <v>8.0399999999999991</v>
      </c>
    </row>
    <row r="767" spans="1:14" x14ac:dyDescent="0.25">
      <c r="A767" s="26"/>
      <c r="B767" s="7" t="s">
        <v>72</v>
      </c>
      <c r="C767" s="377" t="s">
        <v>378</v>
      </c>
      <c r="D767" s="377" t="s">
        <v>379</v>
      </c>
      <c r="E767" s="20" t="s">
        <v>73</v>
      </c>
      <c r="F767" s="20">
        <v>40</v>
      </c>
      <c r="G767" s="20">
        <v>40</v>
      </c>
      <c r="H767" s="32">
        <v>40</v>
      </c>
      <c r="I767" s="12">
        <v>3.48</v>
      </c>
      <c r="J767" s="12">
        <v>0.6</v>
      </c>
      <c r="K767" s="12">
        <v>16</v>
      </c>
      <c r="L767" s="12">
        <v>83.6</v>
      </c>
      <c r="M767" s="8">
        <v>55.61</v>
      </c>
      <c r="N767" s="8">
        <v>1.3331999999999997</v>
      </c>
    </row>
    <row r="768" spans="1:14" x14ac:dyDescent="0.25">
      <c r="A768" s="26"/>
      <c r="B768" s="7"/>
      <c r="C768" s="348"/>
      <c r="D768" s="348"/>
      <c r="E768" s="12" t="s">
        <v>74</v>
      </c>
      <c r="F768" s="12">
        <v>80</v>
      </c>
      <c r="G768" s="12">
        <v>80</v>
      </c>
      <c r="H768" s="10">
        <v>80</v>
      </c>
      <c r="I768" s="12">
        <v>5.28</v>
      </c>
      <c r="J768" s="12">
        <v>0.96</v>
      </c>
      <c r="K768" s="12">
        <v>28.24</v>
      </c>
      <c r="L768" s="12">
        <v>144.80000000000001</v>
      </c>
      <c r="M768" s="8">
        <v>46.28</v>
      </c>
      <c r="N768" s="8">
        <v>2.5215999999999998</v>
      </c>
    </row>
    <row r="769" spans="1:14" x14ac:dyDescent="0.25">
      <c r="A769" s="43"/>
      <c r="B769" s="7"/>
      <c r="C769" s="348"/>
      <c r="D769" s="348"/>
      <c r="E769" s="12"/>
      <c r="F769" s="12"/>
      <c r="G769" s="12"/>
      <c r="H769" s="10"/>
      <c r="I769" s="14">
        <v>8.76</v>
      </c>
      <c r="J769" s="14">
        <v>1.56</v>
      </c>
      <c r="K769" s="14">
        <v>44.239999999999995</v>
      </c>
      <c r="L769" s="14">
        <v>228.4</v>
      </c>
      <c r="M769" s="8"/>
      <c r="N769" s="15">
        <v>3.8547999999999996</v>
      </c>
    </row>
    <row r="770" spans="1:14" x14ac:dyDescent="0.25">
      <c r="A770" s="43"/>
      <c r="B770" s="53"/>
      <c r="C770" s="331"/>
      <c r="D770" s="331"/>
      <c r="E770" s="12"/>
      <c r="F770" s="12"/>
      <c r="G770" s="12"/>
      <c r="H770" s="10"/>
      <c r="I770" s="14"/>
      <c r="J770" s="14"/>
      <c r="K770" s="14"/>
      <c r="L770" s="14"/>
      <c r="M770" s="8"/>
      <c r="N770" s="15"/>
    </row>
    <row r="771" spans="1:14" x14ac:dyDescent="0.25">
      <c r="A771" s="26" t="s">
        <v>240</v>
      </c>
      <c r="B771" s="568" t="s">
        <v>301</v>
      </c>
      <c r="C771" s="319"/>
      <c r="D771" s="319"/>
      <c r="E771" s="26" t="s">
        <v>130</v>
      </c>
      <c r="F771" s="26">
        <v>1.74</v>
      </c>
      <c r="G771" s="26"/>
      <c r="H771" s="26"/>
      <c r="I771" s="26">
        <v>0.17</v>
      </c>
      <c r="J771" s="26">
        <v>0.02</v>
      </c>
      <c r="K771" s="26">
        <v>1.19</v>
      </c>
      <c r="L771" s="26">
        <v>6.81</v>
      </c>
      <c r="M771" s="8">
        <v>31.32</v>
      </c>
      <c r="N771" s="8">
        <v>3.9672000000000006E-2</v>
      </c>
    </row>
    <row r="772" spans="1:14" x14ac:dyDescent="0.25">
      <c r="A772" s="26"/>
      <c r="B772" s="569"/>
      <c r="C772" s="320">
        <v>75</v>
      </c>
      <c r="D772" s="320">
        <v>75</v>
      </c>
      <c r="E772" s="26" t="s">
        <v>65</v>
      </c>
      <c r="F772" s="26">
        <v>37</v>
      </c>
      <c r="G772" s="26"/>
      <c r="H772" s="26"/>
      <c r="I772" s="26">
        <v>3.81</v>
      </c>
      <c r="J772" s="26">
        <v>0.4</v>
      </c>
      <c r="K772" s="26">
        <v>25.48</v>
      </c>
      <c r="L772" s="26">
        <v>123.6</v>
      </c>
      <c r="M772" s="8">
        <v>31.32</v>
      </c>
      <c r="N772" s="8">
        <v>0.84360000000000002</v>
      </c>
    </row>
    <row r="773" spans="1:14" x14ac:dyDescent="0.25">
      <c r="A773" s="26"/>
      <c r="B773" s="33"/>
      <c r="C773" s="314"/>
      <c r="D773" s="314"/>
      <c r="E773" s="26" t="s">
        <v>20</v>
      </c>
      <c r="F773" s="26">
        <v>20</v>
      </c>
      <c r="G773" s="26"/>
      <c r="H773" s="26"/>
      <c r="I773" s="26" t="s">
        <v>21</v>
      </c>
      <c r="J773" s="26" t="s">
        <v>21</v>
      </c>
      <c r="K773" s="26">
        <v>19.96</v>
      </c>
      <c r="L773" s="26">
        <v>75.8</v>
      </c>
      <c r="M773" s="8">
        <v>52.87</v>
      </c>
      <c r="N773" s="8">
        <v>1.08</v>
      </c>
    </row>
    <row r="774" spans="1:14" ht="24" x14ac:dyDescent="0.25">
      <c r="A774" s="26"/>
      <c r="B774" s="33"/>
      <c r="C774" s="314"/>
      <c r="D774" s="314"/>
      <c r="E774" s="26" t="s">
        <v>23</v>
      </c>
      <c r="F774" s="26">
        <v>1.68</v>
      </c>
      <c r="G774" s="26"/>
      <c r="H774" s="26"/>
      <c r="I774" s="26">
        <v>0.01</v>
      </c>
      <c r="J774" s="26">
        <v>1.22</v>
      </c>
      <c r="K774" s="26">
        <v>0.04</v>
      </c>
      <c r="L774" s="26">
        <v>11.1</v>
      </c>
      <c r="M774" s="8">
        <v>504.7</v>
      </c>
      <c r="N774" s="8">
        <v>0.43680000000000002</v>
      </c>
    </row>
    <row r="775" spans="1:14" x14ac:dyDescent="0.25">
      <c r="A775" s="26"/>
      <c r="B775" s="33"/>
      <c r="C775" s="314"/>
      <c r="D775" s="314"/>
      <c r="E775" s="26" t="s">
        <v>92</v>
      </c>
      <c r="F775" s="26">
        <v>20</v>
      </c>
      <c r="G775" s="26"/>
      <c r="H775" s="26"/>
      <c r="I775" s="26">
        <v>2.54</v>
      </c>
      <c r="J775" s="26">
        <v>2.2999999999999998</v>
      </c>
      <c r="K775" s="26">
        <v>0.14000000000000001</v>
      </c>
      <c r="L775" s="26">
        <v>31.4</v>
      </c>
      <c r="M775" s="8">
        <v>220.75</v>
      </c>
      <c r="N775" s="8">
        <v>2.4443999999999999</v>
      </c>
    </row>
    <row r="776" spans="1:14" x14ac:dyDescent="0.25">
      <c r="A776" s="26"/>
      <c r="B776" s="33"/>
      <c r="C776" s="314"/>
      <c r="D776" s="314"/>
      <c r="E776" s="26" t="s">
        <v>22</v>
      </c>
      <c r="F776" s="26">
        <v>0.05</v>
      </c>
      <c r="G776" s="26"/>
      <c r="H776" s="26"/>
      <c r="I776" s="26" t="s">
        <v>21</v>
      </c>
      <c r="J776" s="26" t="s">
        <v>21</v>
      </c>
      <c r="K776" s="26" t="s">
        <v>21</v>
      </c>
      <c r="L776" s="26" t="s">
        <v>21</v>
      </c>
      <c r="M776" s="8"/>
      <c r="N776" s="8">
        <v>4.0000000000000002E-4</v>
      </c>
    </row>
    <row r="777" spans="1:14" x14ac:dyDescent="0.25">
      <c r="A777" s="26"/>
      <c r="B777" s="33"/>
      <c r="C777" s="314"/>
      <c r="D777" s="314"/>
      <c r="E777" s="26" t="s">
        <v>129</v>
      </c>
      <c r="F777" s="26">
        <v>1.1000000000000001</v>
      </c>
      <c r="G777" s="26"/>
      <c r="H777" s="26"/>
      <c r="I777" s="26" t="s">
        <v>21</v>
      </c>
      <c r="J777" s="26" t="s">
        <v>21</v>
      </c>
      <c r="K777" s="26" t="s">
        <v>21</v>
      </c>
      <c r="L777" s="26" t="s">
        <v>21</v>
      </c>
      <c r="M777" s="8"/>
      <c r="N777" s="8">
        <v>0.49500000000000005</v>
      </c>
    </row>
    <row r="778" spans="1:14" x14ac:dyDescent="0.25">
      <c r="A778" s="26"/>
      <c r="B778" s="33"/>
      <c r="C778" s="314"/>
      <c r="D778" s="314"/>
      <c r="E778" s="26" t="s">
        <v>302</v>
      </c>
      <c r="F778" s="26">
        <v>30</v>
      </c>
      <c r="G778" s="26"/>
      <c r="H778" s="26"/>
      <c r="I778" s="26">
        <v>2.08</v>
      </c>
      <c r="J778" s="26" t="s">
        <v>21</v>
      </c>
      <c r="K778" s="26">
        <v>19.59</v>
      </c>
      <c r="L778" s="26">
        <v>84.1</v>
      </c>
      <c r="M778" s="8"/>
      <c r="N778" s="8">
        <v>2.4</v>
      </c>
    </row>
    <row r="779" spans="1:14" ht="12" customHeight="1" x14ac:dyDescent="0.25">
      <c r="A779" s="26"/>
      <c r="B779" s="33"/>
      <c r="C779" s="314"/>
      <c r="D779" s="314"/>
      <c r="E779" s="26" t="s">
        <v>82</v>
      </c>
      <c r="F779" s="26">
        <v>0.25</v>
      </c>
      <c r="G779" s="26"/>
      <c r="H779" s="26"/>
      <c r="I779" s="26" t="s">
        <v>21</v>
      </c>
      <c r="J779" s="26">
        <v>0.24</v>
      </c>
      <c r="K779" s="26" t="s">
        <v>21</v>
      </c>
      <c r="L779" s="26">
        <v>2.25</v>
      </c>
      <c r="M779" s="8">
        <v>118.3</v>
      </c>
      <c r="N779" s="8">
        <v>1.8499999999999999E-2</v>
      </c>
    </row>
    <row r="780" spans="1:14" ht="11.25" customHeight="1" x14ac:dyDescent="0.25">
      <c r="A780" s="26"/>
      <c r="B780" s="33"/>
      <c r="C780" s="314"/>
      <c r="D780" s="314"/>
      <c r="E780" s="26" t="s">
        <v>213</v>
      </c>
      <c r="F780" s="26">
        <v>46.4</v>
      </c>
      <c r="G780" s="26"/>
      <c r="H780" s="26"/>
      <c r="I780" s="26">
        <v>5.2</v>
      </c>
      <c r="J780" s="26"/>
      <c r="K780" s="26"/>
      <c r="L780" s="26"/>
      <c r="M780" s="8"/>
      <c r="N780" s="8">
        <v>0</v>
      </c>
    </row>
    <row r="781" spans="1:14" x14ac:dyDescent="0.25">
      <c r="A781" s="26"/>
      <c r="B781" s="33"/>
      <c r="C781" s="314"/>
      <c r="D781" s="314"/>
      <c r="E781" s="26"/>
      <c r="F781" s="26"/>
      <c r="G781" s="26"/>
      <c r="H781" s="26">
        <v>75</v>
      </c>
      <c r="I781" s="232">
        <v>13.809999999999999</v>
      </c>
      <c r="J781" s="232">
        <v>4.18</v>
      </c>
      <c r="K781" s="232">
        <v>66.400000000000006</v>
      </c>
      <c r="L781" s="232">
        <v>335.05999999999995</v>
      </c>
      <c r="M781" s="64"/>
      <c r="N781" s="28">
        <v>7.7583720000000005</v>
      </c>
    </row>
    <row r="782" spans="1:14" ht="22.8" x14ac:dyDescent="0.25">
      <c r="A782" s="26"/>
      <c r="B782" s="52" t="s">
        <v>84</v>
      </c>
      <c r="C782" s="315"/>
      <c r="D782" s="315"/>
      <c r="E782" s="27"/>
      <c r="F782" s="27"/>
      <c r="G782" s="27"/>
      <c r="H782" s="232"/>
      <c r="I782" s="50">
        <v>65.764999999999986</v>
      </c>
      <c r="J782" s="50">
        <v>43.694000000000003</v>
      </c>
      <c r="K782" s="50">
        <v>173.64</v>
      </c>
      <c r="L782" s="50">
        <v>1317.91</v>
      </c>
      <c r="M782" s="50"/>
      <c r="N782" s="50">
        <f>N781+N769+N766+N763+N759+N749+N740</f>
        <v>78.769272000000001</v>
      </c>
    </row>
    <row r="783" spans="1:14" x14ac:dyDescent="0.25">
      <c r="A783" s="51"/>
      <c r="B783" s="54" t="s">
        <v>245</v>
      </c>
      <c r="C783" s="317"/>
      <c r="D783" s="317"/>
      <c r="E783" s="51"/>
      <c r="F783" s="51"/>
      <c r="G783" s="51"/>
      <c r="H783" s="232"/>
      <c r="I783" s="50">
        <v>81.314999999999984</v>
      </c>
      <c r="J783" s="50">
        <v>75.106999999999999</v>
      </c>
      <c r="K783" s="50">
        <v>291.60000000000002</v>
      </c>
      <c r="L783" s="50">
        <v>2143.44</v>
      </c>
      <c r="M783" s="64"/>
      <c r="N783" s="141">
        <f>N782+N734</f>
        <v>129.12089499999999</v>
      </c>
    </row>
    <row r="784" spans="1:14" x14ac:dyDescent="0.25">
      <c r="A784" s="580" t="s">
        <v>134</v>
      </c>
      <c r="B784" s="605"/>
      <c r="C784" s="349"/>
      <c r="D784" s="349"/>
      <c r="E784" s="14"/>
      <c r="F784" s="14"/>
      <c r="G784" s="14"/>
      <c r="H784" s="6"/>
      <c r="I784" s="14">
        <v>62.679999999999993</v>
      </c>
      <c r="J784" s="14">
        <v>48.300000000000004</v>
      </c>
      <c r="K784" s="14">
        <v>231.67</v>
      </c>
      <c r="L784" s="14">
        <v>1526.14</v>
      </c>
      <c r="M784" s="8"/>
      <c r="N784" s="15">
        <v>64.303483</v>
      </c>
    </row>
    <row r="785" spans="1:14" x14ac:dyDescent="0.25">
      <c r="A785" s="580" t="s">
        <v>85</v>
      </c>
      <c r="B785" s="605"/>
      <c r="C785" s="349"/>
      <c r="D785" s="349"/>
      <c r="E785" s="14"/>
      <c r="F785" s="14"/>
      <c r="G785" s="14"/>
      <c r="H785" s="6"/>
      <c r="I785" s="38">
        <v>89.63</v>
      </c>
      <c r="J785" s="38">
        <v>105.49000000000001</v>
      </c>
      <c r="K785" s="38">
        <v>413.46000000000004</v>
      </c>
      <c r="L785" s="38">
        <v>2854.04</v>
      </c>
      <c r="M785" s="66"/>
      <c r="N785" s="139">
        <v>133.29225300000002</v>
      </c>
    </row>
    <row r="786" spans="1:14" ht="20.399999999999999" x14ac:dyDescent="0.25">
      <c r="A786" s="251" t="s">
        <v>1</v>
      </c>
      <c r="B786" s="250" t="s">
        <v>2</v>
      </c>
      <c r="C786" s="291"/>
      <c r="D786" s="291"/>
      <c r="E786" s="251" t="s">
        <v>3</v>
      </c>
      <c r="F786" s="251" t="s">
        <v>4</v>
      </c>
      <c r="G786" s="251" t="s">
        <v>5</v>
      </c>
      <c r="H786" s="251" t="s">
        <v>6</v>
      </c>
      <c r="I786" s="251" t="s">
        <v>7</v>
      </c>
      <c r="J786" s="251" t="s">
        <v>8</v>
      </c>
      <c r="K786" s="251" t="s">
        <v>9</v>
      </c>
      <c r="L786" s="251" t="s">
        <v>10</v>
      </c>
      <c r="M786" s="72" t="s">
        <v>11</v>
      </c>
      <c r="N786" s="128"/>
    </row>
    <row r="787" spans="1:14" ht="12" customHeight="1" x14ac:dyDescent="0.25">
      <c r="A787" s="552" t="s">
        <v>354</v>
      </c>
      <c r="B787" s="554"/>
      <c r="C787" s="309"/>
      <c r="D787" s="309"/>
      <c r="E787" s="258"/>
      <c r="F787" s="258"/>
      <c r="G787" s="258"/>
      <c r="H787" s="258"/>
      <c r="I787" s="258"/>
      <c r="J787" s="258"/>
      <c r="K787" s="258"/>
      <c r="L787" s="258"/>
      <c r="M787" s="72"/>
      <c r="N787" s="128"/>
    </row>
    <row r="788" spans="1:14" ht="12" customHeight="1" x14ac:dyDescent="0.25">
      <c r="A788" s="551" t="s">
        <v>14</v>
      </c>
      <c r="B788" s="552"/>
      <c r="C788" s="307"/>
      <c r="D788" s="307"/>
      <c r="E788" s="92"/>
      <c r="F788" s="92"/>
      <c r="G788" s="92"/>
      <c r="H788" s="92"/>
      <c r="I788" s="92"/>
      <c r="J788" s="92"/>
      <c r="K788" s="92"/>
      <c r="L788" s="92"/>
      <c r="M788" s="72"/>
      <c r="N788" s="128"/>
    </row>
    <row r="789" spans="1:14" ht="20.399999999999999" x14ac:dyDescent="0.25">
      <c r="A789" s="92"/>
      <c r="B789" s="257" t="s">
        <v>266</v>
      </c>
      <c r="C789" s="295">
        <v>80</v>
      </c>
      <c r="D789" s="295">
        <v>120</v>
      </c>
      <c r="E789" s="92" t="s">
        <v>267</v>
      </c>
      <c r="F789" s="92">
        <v>100</v>
      </c>
      <c r="G789" s="92">
        <v>100</v>
      </c>
      <c r="H789" s="92"/>
      <c r="I789" s="258">
        <v>12.8</v>
      </c>
      <c r="J789" s="258">
        <v>20.100000000000001</v>
      </c>
      <c r="K789" s="258">
        <v>0.5</v>
      </c>
      <c r="L789" s="258">
        <v>225</v>
      </c>
      <c r="M789" s="72">
        <v>268.77999999999997</v>
      </c>
      <c r="N789" s="128">
        <f t="shared" ref="N789:N851" si="48">F789*M789/1000</f>
        <v>26.877999999999997</v>
      </c>
    </row>
    <row r="790" spans="1:14" x14ac:dyDescent="0.25">
      <c r="A790" s="92" t="s">
        <v>268</v>
      </c>
      <c r="B790" s="536" t="s">
        <v>269</v>
      </c>
      <c r="C790" s="295"/>
      <c r="D790" s="295"/>
      <c r="E790" s="92" t="s">
        <v>270</v>
      </c>
      <c r="F790" s="92">
        <v>34</v>
      </c>
      <c r="G790" s="92">
        <v>34</v>
      </c>
      <c r="H790" s="92"/>
      <c r="I790" s="92">
        <v>3.53</v>
      </c>
      <c r="J790" s="92">
        <v>0.37</v>
      </c>
      <c r="K790" s="92">
        <v>23.81</v>
      </c>
      <c r="L790" s="92">
        <v>114.6</v>
      </c>
      <c r="M790" s="72">
        <v>41.18</v>
      </c>
      <c r="N790" s="128">
        <f t="shared" si="48"/>
        <v>1.4001199999999998</v>
      </c>
    </row>
    <row r="791" spans="1:14" ht="20.399999999999999" x14ac:dyDescent="0.25">
      <c r="A791" s="92"/>
      <c r="B791" s="536"/>
      <c r="C791" s="295"/>
      <c r="D791" s="295"/>
      <c r="E791" s="92" t="s">
        <v>23</v>
      </c>
      <c r="F791" s="92">
        <v>3.5</v>
      </c>
      <c r="G791" s="92">
        <v>3.5</v>
      </c>
      <c r="H791" s="92"/>
      <c r="I791" s="92">
        <v>2.8000000000000001E-2</v>
      </c>
      <c r="J791" s="92">
        <v>2.54</v>
      </c>
      <c r="K791" s="92">
        <v>9.0999999999999998E-2</v>
      </c>
      <c r="L791" s="92">
        <v>23.14</v>
      </c>
      <c r="M791" s="72">
        <v>504.7</v>
      </c>
      <c r="N791" s="128">
        <f t="shared" si="48"/>
        <v>1.7664500000000001</v>
      </c>
    </row>
    <row r="792" spans="1:14" x14ac:dyDescent="0.25">
      <c r="A792" s="92"/>
      <c r="B792" s="257"/>
      <c r="C792" s="295">
        <v>100</v>
      </c>
      <c r="D792" s="295">
        <v>100</v>
      </c>
      <c r="E792" s="92" t="s">
        <v>22</v>
      </c>
      <c r="F792" s="92">
        <v>2</v>
      </c>
      <c r="G792" s="92">
        <v>2</v>
      </c>
      <c r="H792" s="92"/>
      <c r="I792" s="92"/>
      <c r="J792" s="92" t="s">
        <v>271</v>
      </c>
      <c r="K792" s="92"/>
      <c r="L792" s="92"/>
      <c r="M792" s="72"/>
      <c r="N792" s="128">
        <f t="shared" si="48"/>
        <v>0</v>
      </c>
    </row>
    <row r="793" spans="1:14" x14ac:dyDescent="0.25">
      <c r="A793" s="92"/>
      <c r="B793" s="257"/>
      <c r="C793" s="295"/>
      <c r="D793" s="295"/>
      <c r="E793" s="92"/>
      <c r="F793" s="92"/>
      <c r="G793" s="92"/>
      <c r="H793" s="92"/>
      <c r="I793" s="258">
        <v>3.5579999999999998</v>
      </c>
      <c r="J793" s="258">
        <v>2.91</v>
      </c>
      <c r="K793" s="258">
        <v>23.901</v>
      </c>
      <c r="L793" s="258">
        <v>137.74</v>
      </c>
      <c r="M793" s="94"/>
      <c r="N793" s="129">
        <f>SUM(N789:N792)</f>
        <v>30.044569999999997</v>
      </c>
    </row>
    <row r="794" spans="1:14" ht="20.399999999999999" x14ac:dyDescent="0.25">
      <c r="A794" s="92" t="s">
        <v>272</v>
      </c>
      <c r="B794" s="536" t="s">
        <v>101</v>
      </c>
      <c r="C794" s="295"/>
      <c r="D794" s="295"/>
      <c r="E794" s="92" t="s">
        <v>101</v>
      </c>
      <c r="F794" s="92">
        <v>6</v>
      </c>
      <c r="G794" s="92"/>
      <c r="H794" s="92"/>
      <c r="I794" s="92">
        <v>0.9</v>
      </c>
      <c r="J794" s="92">
        <v>0.21</v>
      </c>
      <c r="K794" s="92"/>
      <c r="L794" s="92"/>
      <c r="M794" s="72">
        <v>430.63</v>
      </c>
      <c r="N794" s="128">
        <f t="shared" si="48"/>
        <v>2.58378</v>
      </c>
    </row>
    <row r="795" spans="1:14" x14ac:dyDescent="0.25">
      <c r="A795" s="92"/>
      <c r="B795" s="536"/>
      <c r="C795" s="295"/>
      <c r="D795" s="295"/>
      <c r="E795" s="92" t="s">
        <v>20</v>
      </c>
      <c r="F795" s="92">
        <v>18</v>
      </c>
      <c r="G795" s="92"/>
      <c r="H795" s="92"/>
      <c r="I795" s="92"/>
      <c r="J795" s="92" t="s">
        <v>21</v>
      </c>
      <c r="K795" s="92">
        <v>17.96</v>
      </c>
      <c r="L795" s="92">
        <v>68.22</v>
      </c>
      <c r="M795" s="72">
        <v>52.87</v>
      </c>
      <c r="N795" s="128">
        <f t="shared" si="48"/>
        <v>0.95165999999999995</v>
      </c>
    </row>
    <row r="796" spans="1:14" ht="12" customHeight="1" x14ac:dyDescent="0.25">
      <c r="A796" s="92"/>
      <c r="B796" s="257"/>
      <c r="C796" s="295">
        <v>200</v>
      </c>
      <c r="D796" s="295">
        <v>200</v>
      </c>
      <c r="E796" s="92" t="s">
        <v>145</v>
      </c>
      <c r="F796" s="92">
        <v>110</v>
      </c>
      <c r="G796" s="92"/>
      <c r="H796" s="92"/>
      <c r="I796" s="92">
        <v>3.08</v>
      </c>
      <c r="J796" s="92">
        <v>3.52</v>
      </c>
      <c r="K796" s="92">
        <v>2.35</v>
      </c>
      <c r="L796" s="92">
        <v>63.8</v>
      </c>
      <c r="M796" s="72">
        <v>51.71</v>
      </c>
      <c r="N796" s="128">
        <f t="shared" si="48"/>
        <v>5.6881000000000004</v>
      </c>
    </row>
    <row r="797" spans="1:14" ht="12" customHeight="1" x14ac:dyDescent="0.25">
      <c r="A797" s="92"/>
      <c r="B797" s="257"/>
      <c r="C797" s="295"/>
      <c r="D797" s="295"/>
      <c r="E797" s="92"/>
      <c r="F797" s="92"/>
      <c r="G797" s="92"/>
      <c r="H797" s="92">
        <v>200</v>
      </c>
      <c r="I797" s="258">
        <v>3.98</v>
      </c>
      <c r="J797" s="258">
        <v>3.73</v>
      </c>
      <c r="K797" s="258">
        <v>20.310000000000002</v>
      </c>
      <c r="L797" s="258">
        <v>132.01999999999998</v>
      </c>
      <c r="M797" s="94"/>
      <c r="N797" s="129">
        <f>SUM(N795:N796)</f>
        <v>6.6397600000000008</v>
      </c>
    </row>
    <row r="798" spans="1:14" ht="12" customHeight="1" x14ac:dyDescent="0.25">
      <c r="A798" s="92" t="s">
        <v>29</v>
      </c>
      <c r="B798" s="531" t="s">
        <v>30</v>
      </c>
      <c r="C798" s="290">
        <v>70</v>
      </c>
      <c r="D798" s="290">
        <v>90</v>
      </c>
      <c r="E798" s="264" t="s">
        <v>31</v>
      </c>
      <c r="F798" s="264">
        <v>80</v>
      </c>
      <c r="G798" s="264">
        <v>80</v>
      </c>
      <c r="H798" s="263"/>
      <c r="I798" s="264">
        <v>6.96</v>
      </c>
      <c r="J798" s="264">
        <v>1.2</v>
      </c>
      <c r="K798" s="264">
        <v>32.96</v>
      </c>
      <c r="L798" s="264">
        <v>181</v>
      </c>
      <c r="M798" s="72">
        <v>55.61</v>
      </c>
      <c r="N798" s="128">
        <f t="shared" si="48"/>
        <v>4.4488000000000003</v>
      </c>
    </row>
    <row r="799" spans="1:14" x14ac:dyDescent="0.25">
      <c r="A799" s="92"/>
      <c r="B799" s="531"/>
      <c r="C799" s="290">
        <v>10</v>
      </c>
      <c r="D799" s="290">
        <v>10</v>
      </c>
      <c r="E799" s="264" t="s">
        <v>32</v>
      </c>
      <c r="F799" s="264">
        <v>10</v>
      </c>
      <c r="G799" s="264"/>
      <c r="H799" s="263"/>
      <c r="I799" s="264">
        <v>2.68</v>
      </c>
      <c r="J799" s="264">
        <v>2.57</v>
      </c>
      <c r="K799" s="264" t="s">
        <v>21</v>
      </c>
      <c r="L799" s="264">
        <v>33.79</v>
      </c>
      <c r="M799" s="72">
        <v>523.4</v>
      </c>
      <c r="N799" s="128">
        <f t="shared" si="48"/>
        <v>5.234</v>
      </c>
    </row>
    <row r="800" spans="1:14" x14ac:dyDescent="0.25">
      <c r="A800" s="92"/>
      <c r="B800" s="249"/>
      <c r="C800" s="290">
        <v>10</v>
      </c>
      <c r="D800" s="290">
        <v>10</v>
      </c>
      <c r="E800" s="264" t="s">
        <v>33</v>
      </c>
      <c r="F800" s="264">
        <v>10</v>
      </c>
      <c r="G800" s="264"/>
      <c r="H800" s="263"/>
      <c r="I800" s="264">
        <v>0.08</v>
      </c>
      <c r="J800" s="264">
        <v>7.25</v>
      </c>
      <c r="K800" s="264">
        <v>0.26</v>
      </c>
      <c r="L800" s="264">
        <v>66.099999999999994</v>
      </c>
      <c r="M800" s="72">
        <v>504.7</v>
      </c>
      <c r="N800" s="128">
        <f t="shared" si="48"/>
        <v>5.0469999999999997</v>
      </c>
    </row>
    <row r="801" spans="1:14" ht="20.399999999999999" x14ac:dyDescent="0.25">
      <c r="A801" s="92"/>
      <c r="B801" s="249"/>
      <c r="C801" s="290"/>
      <c r="D801" s="290"/>
      <c r="E801" s="264"/>
      <c r="F801" s="264"/>
      <c r="G801" s="264"/>
      <c r="H801" s="263" t="s">
        <v>35</v>
      </c>
      <c r="I801" s="77">
        <v>9.7200000000000006</v>
      </c>
      <c r="J801" s="77">
        <v>11.02</v>
      </c>
      <c r="K801" s="77">
        <v>33.22</v>
      </c>
      <c r="L801" s="77">
        <v>280.89</v>
      </c>
      <c r="M801" s="72"/>
      <c r="N801" s="129">
        <f>SUM(N798:N800)</f>
        <v>14.729800000000001</v>
      </c>
    </row>
    <row r="802" spans="1:14" x14ac:dyDescent="0.25">
      <c r="A802" s="92"/>
      <c r="B802" s="257" t="s">
        <v>146</v>
      </c>
      <c r="C802" s="295">
        <v>120</v>
      </c>
      <c r="D802" s="295">
        <v>120</v>
      </c>
      <c r="E802" s="92" t="s">
        <v>147</v>
      </c>
      <c r="F802" s="92">
        <v>120</v>
      </c>
      <c r="G802" s="92">
        <v>120</v>
      </c>
      <c r="H802" s="92">
        <v>120</v>
      </c>
      <c r="I802" s="258">
        <v>1.8</v>
      </c>
      <c r="J802" s="258">
        <v>8.4000000000000005E-2</v>
      </c>
      <c r="K802" s="258">
        <v>18.649999999999999</v>
      </c>
      <c r="L802" s="120">
        <v>74.760000000000005</v>
      </c>
      <c r="M802" s="72">
        <v>68.900000000000006</v>
      </c>
      <c r="N802" s="129">
        <f t="shared" si="48"/>
        <v>8.2680000000000007</v>
      </c>
    </row>
    <row r="803" spans="1:14" ht="12" customHeight="1" x14ac:dyDescent="0.25">
      <c r="A803" s="264" t="s">
        <v>38</v>
      </c>
      <c r="B803" s="249" t="s">
        <v>39</v>
      </c>
      <c r="C803" s="290">
        <v>100</v>
      </c>
      <c r="D803" s="290">
        <v>100</v>
      </c>
      <c r="E803" s="264" t="s">
        <v>39</v>
      </c>
      <c r="F803" s="264">
        <v>100</v>
      </c>
      <c r="G803" s="264">
        <v>100</v>
      </c>
      <c r="H803" s="263">
        <v>100</v>
      </c>
      <c r="I803" s="264"/>
      <c r="J803" s="264"/>
      <c r="K803" s="264">
        <v>19</v>
      </c>
      <c r="L803" s="264">
        <v>75</v>
      </c>
      <c r="M803" s="72">
        <v>65.86</v>
      </c>
      <c r="N803" s="129">
        <f t="shared" si="48"/>
        <v>6.5860000000000003</v>
      </c>
    </row>
    <row r="804" spans="1:14" ht="12" customHeight="1" x14ac:dyDescent="0.25">
      <c r="A804" s="92"/>
      <c r="B804" s="259" t="s">
        <v>40</v>
      </c>
      <c r="C804" s="307"/>
      <c r="D804" s="307"/>
      <c r="E804" s="92"/>
      <c r="F804" s="92"/>
      <c r="G804" s="92"/>
      <c r="H804" s="92"/>
      <c r="I804" s="120">
        <v>31.858000000000001</v>
      </c>
      <c r="J804" s="120">
        <v>37.844000000000001</v>
      </c>
      <c r="K804" s="120">
        <v>115.581</v>
      </c>
      <c r="L804" s="120">
        <v>925.41</v>
      </c>
      <c r="M804" s="94"/>
      <c r="N804" s="129">
        <f>N793+N797+N801+N802+N803</f>
        <v>66.268129999999999</v>
      </c>
    </row>
    <row r="805" spans="1:14" ht="12" customHeight="1" x14ac:dyDescent="0.25">
      <c r="A805" s="551" t="s">
        <v>273</v>
      </c>
      <c r="B805" s="552"/>
      <c r="C805" s="307"/>
      <c r="D805" s="307"/>
      <c r="E805" s="92"/>
      <c r="F805" s="92"/>
      <c r="G805" s="92"/>
      <c r="H805" s="92"/>
      <c r="I805" s="92"/>
      <c r="J805" s="92"/>
      <c r="K805" s="92"/>
      <c r="L805" s="92"/>
      <c r="M805" s="72"/>
      <c r="N805" s="128"/>
    </row>
    <row r="806" spans="1:14" ht="12" customHeight="1" x14ac:dyDescent="0.25">
      <c r="A806" s="92" t="s">
        <v>274</v>
      </c>
      <c r="B806" s="536" t="s">
        <v>148</v>
      </c>
      <c r="C806" s="295">
        <v>80</v>
      </c>
      <c r="D806" s="295">
        <v>120</v>
      </c>
      <c r="E806" s="92" t="s">
        <v>149</v>
      </c>
      <c r="F806" s="92">
        <v>99.8</v>
      </c>
      <c r="G806" s="92">
        <v>74.84</v>
      </c>
      <c r="H806" s="92"/>
      <c r="I806" s="102">
        <v>1.49</v>
      </c>
      <c r="J806" s="108">
        <v>0.08</v>
      </c>
      <c r="K806" s="92">
        <v>7.64</v>
      </c>
      <c r="L806" s="92">
        <v>33.53</v>
      </c>
      <c r="M806" s="72">
        <v>38.06</v>
      </c>
      <c r="N806" s="128">
        <f t="shared" si="48"/>
        <v>3.7983880000000001</v>
      </c>
    </row>
    <row r="807" spans="1:14" x14ac:dyDescent="0.25">
      <c r="A807" s="92"/>
      <c r="B807" s="536"/>
      <c r="C807" s="295"/>
      <c r="D807" s="295"/>
      <c r="E807" s="92" t="s">
        <v>46</v>
      </c>
      <c r="F807" s="92">
        <v>40</v>
      </c>
      <c r="G807" s="92">
        <v>36</v>
      </c>
      <c r="H807" s="92"/>
      <c r="I807" s="92">
        <v>0.16</v>
      </c>
      <c r="J807" s="92">
        <v>4</v>
      </c>
      <c r="K807" s="92">
        <v>4.0999999999999996</v>
      </c>
      <c r="L807" s="92">
        <v>15.84</v>
      </c>
      <c r="M807" s="72">
        <v>83.14</v>
      </c>
      <c r="N807" s="128">
        <f t="shared" si="48"/>
        <v>3.3256000000000001</v>
      </c>
    </row>
    <row r="808" spans="1:14" x14ac:dyDescent="0.25">
      <c r="A808" s="92"/>
      <c r="B808" s="257"/>
      <c r="C808" s="295"/>
      <c r="D808" s="295"/>
      <c r="E808" s="92" t="s">
        <v>20</v>
      </c>
      <c r="F808" s="92">
        <v>5</v>
      </c>
      <c r="G808" s="92">
        <v>5</v>
      </c>
      <c r="H808" s="92"/>
      <c r="I808" s="92"/>
      <c r="J808" s="92" t="s">
        <v>21</v>
      </c>
      <c r="K808" s="92">
        <v>4.99</v>
      </c>
      <c r="L808" s="92">
        <v>18.95</v>
      </c>
      <c r="M808" s="72">
        <v>52.87</v>
      </c>
      <c r="N808" s="128">
        <f t="shared" si="48"/>
        <v>0.26434999999999997</v>
      </c>
    </row>
    <row r="809" spans="1:14" ht="20.399999999999999" x14ac:dyDescent="0.25">
      <c r="A809" s="92"/>
      <c r="B809" s="257"/>
      <c r="C809" s="295"/>
      <c r="D809" s="295"/>
      <c r="E809" s="92" t="s">
        <v>52</v>
      </c>
      <c r="F809" s="92">
        <v>5</v>
      </c>
      <c r="G809" s="92">
        <v>5</v>
      </c>
      <c r="H809" s="92"/>
      <c r="I809" s="92">
        <v>0.04</v>
      </c>
      <c r="J809" s="92">
        <v>3.63</v>
      </c>
      <c r="K809" s="92">
        <v>13.2</v>
      </c>
      <c r="L809" s="92">
        <v>33.049999999999997</v>
      </c>
      <c r="M809" s="72">
        <v>118.3</v>
      </c>
      <c r="N809" s="128">
        <f t="shared" si="48"/>
        <v>0.59150000000000003</v>
      </c>
    </row>
    <row r="810" spans="1:14" ht="12" customHeight="1" x14ac:dyDescent="0.25">
      <c r="A810" s="92"/>
      <c r="B810" s="257"/>
      <c r="C810" s="295"/>
      <c r="D810" s="295"/>
      <c r="E810" s="92"/>
      <c r="F810" s="92"/>
      <c r="G810" s="92"/>
      <c r="H810" s="92">
        <v>100</v>
      </c>
      <c r="I810" s="116">
        <v>1.69</v>
      </c>
      <c r="J810" s="116">
        <v>7.71</v>
      </c>
      <c r="K810" s="116">
        <v>29.929999999999996</v>
      </c>
      <c r="L810" s="116">
        <v>101.37</v>
      </c>
      <c r="M810" s="94"/>
      <c r="N810" s="129">
        <f>SUM(N806:N809)</f>
        <v>7.9798380000000009</v>
      </c>
    </row>
    <row r="811" spans="1:14" ht="20.399999999999999" x14ac:dyDescent="0.25">
      <c r="A811" s="92" t="s">
        <v>275</v>
      </c>
      <c r="B811" s="536" t="s">
        <v>276</v>
      </c>
      <c r="C811" s="366" t="s">
        <v>58</v>
      </c>
      <c r="D811" s="366" t="s">
        <v>58</v>
      </c>
      <c r="E811" s="92" t="s">
        <v>198</v>
      </c>
      <c r="F811" s="92">
        <v>40</v>
      </c>
      <c r="G811" s="92">
        <v>40</v>
      </c>
      <c r="H811" s="92"/>
      <c r="I811" s="92">
        <v>0.63</v>
      </c>
      <c r="J811" s="92">
        <v>0.56999999999999995</v>
      </c>
      <c r="K811" s="92">
        <v>0.03</v>
      </c>
      <c r="L811" s="92">
        <v>7.85</v>
      </c>
      <c r="M811" s="72"/>
      <c r="N811" s="128">
        <f t="shared" si="48"/>
        <v>0</v>
      </c>
    </row>
    <row r="812" spans="1:14" x14ac:dyDescent="0.25">
      <c r="A812" s="92"/>
      <c r="B812" s="536"/>
      <c r="C812" s="295"/>
      <c r="D812" s="295"/>
      <c r="E812" s="92" t="s">
        <v>53</v>
      </c>
      <c r="F812" s="92">
        <v>12</v>
      </c>
      <c r="G812" s="92">
        <v>10</v>
      </c>
      <c r="H812" s="92"/>
      <c r="I812" s="92">
        <v>0.13</v>
      </c>
      <c r="J812" s="92" t="s">
        <v>21</v>
      </c>
      <c r="K812" s="92">
        <v>0.91</v>
      </c>
      <c r="L812" s="92">
        <v>4.0999999999999996</v>
      </c>
      <c r="M812" s="72">
        <v>27.74</v>
      </c>
      <c r="N812" s="128">
        <f t="shared" si="48"/>
        <v>0.33288000000000001</v>
      </c>
    </row>
    <row r="813" spans="1:14" ht="20.399999999999999" x14ac:dyDescent="0.25">
      <c r="A813" s="92"/>
      <c r="B813" s="257"/>
      <c r="C813" s="295"/>
      <c r="D813" s="295"/>
      <c r="E813" s="92" t="s">
        <v>23</v>
      </c>
      <c r="F813" s="92">
        <v>5</v>
      </c>
      <c r="G813" s="92">
        <v>5</v>
      </c>
      <c r="H813" s="92"/>
      <c r="I813" s="92">
        <v>0.04</v>
      </c>
      <c r="J813" s="92">
        <v>3.63</v>
      </c>
      <c r="K813" s="92">
        <v>0.13</v>
      </c>
      <c r="L813" s="92">
        <v>33.049999999999997</v>
      </c>
      <c r="M813" s="72">
        <v>504.7</v>
      </c>
      <c r="N813" s="128">
        <f t="shared" si="48"/>
        <v>2.5234999999999999</v>
      </c>
    </row>
    <row r="814" spans="1:14" x14ac:dyDescent="0.25">
      <c r="A814" s="92"/>
      <c r="B814" s="257"/>
      <c r="C814" s="295"/>
      <c r="D814" s="295"/>
      <c r="E814" s="92" t="s">
        <v>44</v>
      </c>
      <c r="F814" s="92">
        <v>12.5</v>
      </c>
      <c r="G814" s="92">
        <v>10</v>
      </c>
      <c r="H814" s="92"/>
      <c r="I814" s="92">
        <v>0.13</v>
      </c>
      <c r="J814" s="92">
        <v>0.01</v>
      </c>
      <c r="K814" s="92">
        <v>0.71</v>
      </c>
      <c r="L814" s="92">
        <v>3.3</v>
      </c>
      <c r="M814" s="72">
        <v>36.67</v>
      </c>
      <c r="N814" s="128">
        <f t="shared" si="48"/>
        <v>0.45837499999999998</v>
      </c>
    </row>
    <row r="815" spans="1:14" x14ac:dyDescent="0.25">
      <c r="A815" s="92"/>
      <c r="B815" s="257"/>
      <c r="C815" s="295"/>
      <c r="D815" s="295"/>
      <c r="E815" s="92" t="s">
        <v>55</v>
      </c>
      <c r="F815" s="92">
        <v>237</v>
      </c>
      <c r="G815" s="92">
        <v>237</v>
      </c>
      <c r="H815" s="92"/>
      <c r="I815" s="92">
        <v>1.95</v>
      </c>
      <c r="J815" s="92">
        <v>4.9000000000000004</v>
      </c>
      <c r="K815" s="92">
        <v>2.91</v>
      </c>
      <c r="L815" s="92">
        <v>8.82</v>
      </c>
      <c r="M815" s="72"/>
      <c r="N815" s="128">
        <f t="shared" si="48"/>
        <v>0</v>
      </c>
    </row>
    <row r="816" spans="1:14" x14ac:dyDescent="0.25">
      <c r="A816" s="92"/>
      <c r="B816" s="257"/>
      <c r="C816" s="295"/>
      <c r="D816" s="295"/>
      <c r="E816" s="113" t="s">
        <v>56</v>
      </c>
      <c r="F816" s="113">
        <v>54</v>
      </c>
      <c r="G816" s="113">
        <v>40</v>
      </c>
      <c r="H816" s="92"/>
      <c r="I816" s="113">
        <v>9.67</v>
      </c>
      <c r="J816" s="113">
        <v>6.48</v>
      </c>
      <c r="K816" s="113" t="s">
        <v>21</v>
      </c>
      <c r="L816" s="113">
        <v>88.29</v>
      </c>
      <c r="M816" s="72">
        <v>323.91000000000003</v>
      </c>
      <c r="N816" s="128">
        <f t="shared" si="48"/>
        <v>17.491140000000001</v>
      </c>
    </row>
    <row r="817" spans="1:14" x14ac:dyDescent="0.25">
      <c r="A817" s="92"/>
      <c r="B817" s="257"/>
      <c r="C817" s="295"/>
      <c r="D817" s="295"/>
      <c r="E817" s="92"/>
      <c r="F817" s="92"/>
      <c r="G817" s="92"/>
      <c r="H817" s="92" t="s">
        <v>58</v>
      </c>
      <c r="I817" s="258">
        <v>12.55</v>
      </c>
      <c r="J817" s="258">
        <v>15.59</v>
      </c>
      <c r="K817" s="258">
        <v>4.6900000000000004</v>
      </c>
      <c r="L817" s="258">
        <v>145.41</v>
      </c>
      <c r="M817" s="94"/>
      <c r="N817" s="129">
        <f>SUM(N811:N816)</f>
        <v>20.805895</v>
      </c>
    </row>
    <row r="818" spans="1:14" x14ac:dyDescent="0.25">
      <c r="A818" s="92"/>
      <c r="B818" s="537" t="s">
        <v>177</v>
      </c>
      <c r="C818" s="296"/>
      <c r="D818" s="296"/>
      <c r="E818" s="92" t="s">
        <v>61</v>
      </c>
      <c r="F818" s="92">
        <v>52</v>
      </c>
      <c r="G818" s="92">
        <v>38</v>
      </c>
      <c r="H818" s="92"/>
      <c r="I818" s="92">
        <v>10.23</v>
      </c>
      <c r="J818" s="92">
        <v>6.6</v>
      </c>
      <c r="K818" s="92">
        <v>0.23</v>
      </c>
      <c r="L818" s="92">
        <v>89.9</v>
      </c>
      <c r="M818" s="72">
        <v>323.91000000000003</v>
      </c>
      <c r="N818" s="128">
        <f t="shared" si="48"/>
        <v>16.843319999999999</v>
      </c>
    </row>
    <row r="819" spans="1:14" x14ac:dyDescent="0.25">
      <c r="A819" s="92" t="s">
        <v>277</v>
      </c>
      <c r="B819" s="538"/>
      <c r="C819" s="297">
        <v>80</v>
      </c>
      <c r="D819" s="297">
        <v>100</v>
      </c>
      <c r="E819" s="92" t="s">
        <v>72</v>
      </c>
      <c r="F819" s="92">
        <v>8</v>
      </c>
      <c r="G819" s="92">
        <v>8</v>
      </c>
      <c r="H819" s="92"/>
      <c r="I819" s="92">
        <v>0.69</v>
      </c>
      <c r="J819" s="92">
        <v>0.12</v>
      </c>
      <c r="K819" s="92">
        <v>13.09</v>
      </c>
      <c r="L819" s="92">
        <v>16.72</v>
      </c>
      <c r="M819" s="72">
        <v>55.61</v>
      </c>
      <c r="N819" s="128">
        <f t="shared" si="48"/>
        <v>0.44488</v>
      </c>
    </row>
    <row r="820" spans="1:14" x14ac:dyDescent="0.25">
      <c r="A820" s="92"/>
      <c r="B820" s="257"/>
      <c r="C820" s="295"/>
      <c r="D820" s="295"/>
      <c r="E820" s="92" t="s">
        <v>278</v>
      </c>
      <c r="F820" s="92">
        <v>11</v>
      </c>
      <c r="G820" s="92">
        <v>11</v>
      </c>
      <c r="H820" s="92"/>
      <c r="I820" s="92">
        <v>0.31</v>
      </c>
      <c r="J820" s="92">
        <v>0.35</v>
      </c>
      <c r="K820" s="92">
        <v>0.51</v>
      </c>
      <c r="L820" s="92">
        <v>6.38</v>
      </c>
      <c r="M820" s="72">
        <v>51.71</v>
      </c>
      <c r="N820" s="128">
        <f t="shared" si="48"/>
        <v>0.56881000000000004</v>
      </c>
    </row>
    <row r="821" spans="1:14" x14ac:dyDescent="0.25">
      <c r="A821" s="92"/>
      <c r="B821" s="257"/>
      <c r="C821" s="295"/>
      <c r="D821" s="295"/>
      <c r="E821" s="92" t="s">
        <v>53</v>
      </c>
      <c r="F821" s="92">
        <v>31</v>
      </c>
      <c r="G821" s="92">
        <v>26</v>
      </c>
      <c r="H821" s="92"/>
      <c r="I821" s="92">
        <v>0.36</v>
      </c>
      <c r="J821" s="92" t="s">
        <v>21</v>
      </c>
      <c r="K821" s="92">
        <v>2.54</v>
      </c>
      <c r="L821" s="92">
        <v>10.68</v>
      </c>
      <c r="M821" s="72">
        <v>27.74</v>
      </c>
      <c r="N821" s="128">
        <f t="shared" si="48"/>
        <v>0.85993999999999993</v>
      </c>
    </row>
    <row r="822" spans="1:14" ht="20.399999999999999" x14ac:dyDescent="0.25">
      <c r="A822" s="92"/>
      <c r="B822" s="257"/>
      <c r="C822" s="295"/>
      <c r="D822" s="295"/>
      <c r="E822" s="92" t="s">
        <v>52</v>
      </c>
      <c r="F822" s="92">
        <v>4</v>
      </c>
      <c r="G822" s="92">
        <v>4</v>
      </c>
      <c r="H822" s="92"/>
      <c r="I822" s="92"/>
      <c r="J822" s="92">
        <v>3.99</v>
      </c>
      <c r="K822" s="92" t="s">
        <v>21</v>
      </c>
      <c r="L822" s="92">
        <v>35.96</v>
      </c>
      <c r="M822" s="72">
        <v>118.3</v>
      </c>
      <c r="N822" s="128">
        <f t="shared" si="48"/>
        <v>0.47320000000000001</v>
      </c>
    </row>
    <row r="823" spans="1:14" x14ac:dyDescent="0.25">
      <c r="A823" s="92"/>
      <c r="B823" s="257"/>
      <c r="C823" s="295"/>
      <c r="D823" s="295"/>
      <c r="E823" s="92" t="s">
        <v>92</v>
      </c>
      <c r="F823" s="92">
        <v>5</v>
      </c>
      <c r="G823" s="92">
        <v>5</v>
      </c>
      <c r="H823" s="92"/>
      <c r="I823" s="92">
        <v>0.63</v>
      </c>
      <c r="J823" s="92">
        <v>0.56999999999999995</v>
      </c>
      <c r="K823" s="92">
        <v>0.03</v>
      </c>
      <c r="L823" s="92">
        <v>7.85</v>
      </c>
      <c r="M823" s="72">
        <v>220.75</v>
      </c>
      <c r="N823" s="128">
        <f t="shared" si="48"/>
        <v>1.10375</v>
      </c>
    </row>
    <row r="824" spans="1:14" x14ac:dyDescent="0.25">
      <c r="A824" s="92"/>
      <c r="B824" s="257"/>
      <c r="C824" s="295"/>
      <c r="D824" s="295"/>
      <c r="E824" s="92" t="s">
        <v>94</v>
      </c>
      <c r="F824" s="113">
        <v>6</v>
      </c>
      <c r="G824" s="113">
        <v>6</v>
      </c>
      <c r="H824" s="92"/>
      <c r="I824" s="92">
        <v>0.61</v>
      </c>
      <c r="J824" s="92">
        <v>0.06</v>
      </c>
      <c r="K824" s="92">
        <v>4.0999999999999996</v>
      </c>
      <c r="L824" s="92">
        <v>20.04</v>
      </c>
      <c r="M824" s="72"/>
      <c r="N824" s="128">
        <f t="shared" si="48"/>
        <v>0</v>
      </c>
    </row>
    <row r="825" spans="1:14" x14ac:dyDescent="0.25">
      <c r="A825" s="92"/>
      <c r="B825" s="257"/>
      <c r="C825" s="295"/>
      <c r="D825" s="295"/>
      <c r="E825" s="92" t="s">
        <v>96</v>
      </c>
      <c r="F825" s="92"/>
      <c r="G825" s="92">
        <v>82</v>
      </c>
      <c r="H825" s="92"/>
      <c r="I825" s="92"/>
      <c r="J825" s="92"/>
      <c r="K825" s="92"/>
      <c r="L825" s="92"/>
      <c r="M825" s="72"/>
      <c r="N825" s="128">
        <f t="shared" si="48"/>
        <v>0</v>
      </c>
    </row>
    <row r="826" spans="1:14" ht="20.399999999999999" x14ac:dyDescent="0.25">
      <c r="A826" s="92"/>
      <c r="B826" s="257"/>
      <c r="C826" s="295"/>
      <c r="D826" s="295"/>
      <c r="E826" s="92" t="s">
        <v>52</v>
      </c>
      <c r="F826" s="92">
        <v>4</v>
      </c>
      <c r="G826" s="92">
        <v>4</v>
      </c>
      <c r="H826" s="92"/>
      <c r="I826" s="92"/>
      <c r="J826" s="92">
        <v>3.99</v>
      </c>
      <c r="K826" s="92" t="s">
        <v>21</v>
      </c>
      <c r="L826" s="102">
        <v>35.96</v>
      </c>
      <c r="M826" s="72">
        <v>118.3</v>
      </c>
      <c r="N826" s="128">
        <f t="shared" si="48"/>
        <v>0.47320000000000001</v>
      </c>
    </row>
    <row r="827" spans="1:14" ht="12" customHeight="1" x14ac:dyDescent="0.25">
      <c r="A827" s="92"/>
      <c r="B827" s="257"/>
      <c r="C827" s="295"/>
      <c r="D827" s="295"/>
      <c r="E827" s="92"/>
      <c r="F827" s="92"/>
      <c r="G827" s="92"/>
      <c r="H827" s="92"/>
      <c r="I827" s="258">
        <v>12.83</v>
      </c>
      <c r="J827" s="258">
        <v>15.68</v>
      </c>
      <c r="K827" s="258">
        <v>20.5</v>
      </c>
      <c r="L827" s="258">
        <v>223.49</v>
      </c>
      <c r="M827" s="94"/>
      <c r="N827" s="129">
        <f>SUM(N818:N826)</f>
        <v>20.767099999999996</v>
      </c>
    </row>
    <row r="828" spans="1:14" ht="12" customHeight="1" x14ac:dyDescent="0.25">
      <c r="A828" s="92" t="s">
        <v>263</v>
      </c>
      <c r="B828" s="539" t="s">
        <v>264</v>
      </c>
      <c r="C828" s="298"/>
      <c r="D828" s="298"/>
      <c r="E828" s="92" t="s">
        <v>265</v>
      </c>
      <c r="F828" s="92">
        <v>47.6</v>
      </c>
      <c r="G828" s="92">
        <v>47.6</v>
      </c>
      <c r="H828" s="92"/>
      <c r="I828" s="92">
        <v>5.99</v>
      </c>
      <c r="J828" s="92">
        <v>1.55</v>
      </c>
      <c r="K828" s="92">
        <v>29.76</v>
      </c>
      <c r="L828" s="92">
        <v>157.9</v>
      </c>
      <c r="M828" s="72">
        <v>73.88</v>
      </c>
      <c r="N828" s="128">
        <f t="shared" ref="N828:N830" si="49">F828*M828/1000</f>
        <v>3.5166880000000003</v>
      </c>
    </row>
    <row r="829" spans="1:14" ht="20.399999999999999" x14ac:dyDescent="0.25">
      <c r="A829" s="92"/>
      <c r="B829" s="540"/>
      <c r="C829" s="299">
        <v>130</v>
      </c>
      <c r="D829" s="299">
        <v>180</v>
      </c>
      <c r="E829" s="92" t="s">
        <v>23</v>
      </c>
      <c r="F829" s="92">
        <v>4.5</v>
      </c>
      <c r="G829" s="92">
        <v>4.5</v>
      </c>
      <c r="H829" s="92"/>
      <c r="I829" s="92">
        <v>0.04</v>
      </c>
      <c r="J829" s="92">
        <v>3.6</v>
      </c>
      <c r="K829" s="92">
        <v>0.13</v>
      </c>
      <c r="L829" s="92">
        <v>33.049999999999997</v>
      </c>
      <c r="M829" s="72">
        <v>504.7</v>
      </c>
      <c r="N829" s="128">
        <f t="shared" si="49"/>
        <v>2.27115</v>
      </c>
    </row>
    <row r="830" spans="1:14" x14ac:dyDescent="0.25">
      <c r="A830" s="92"/>
      <c r="B830" s="257"/>
      <c r="C830" s="295"/>
      <c r="D830" s="295"/>
      <c r="E830" s="92" t="s">
        <v>22</v>
      </c>
      <c r="F830" s="92">
        <v>2</v>
      </c>
      <c r="G830" s="92">
        <v>2</v>
      </c>
      <c r="H830" s="92"/>
      <c r="I830" s="92" t="s">
        <v>21</v>
      </c>
      <c r="J830" s="92" t="s">
        <v>21</v>
      </c>
      <c r="K830" s="92" t="s">
        <v>21</v>
      </c>
      <c r="L830" s="92" t="s">
        <v>21</v>
      </c>
      <c r="M830" s="72"/>
      <c r="N830" s="128">
        <f t="shared" si="49"/>
        <v>0</v>
      </c>
    </row>
    <row r="831" spans="1:14" x14ac:dyDescent="0.25">
      <c r="A831" s="92"/>
      <c r="B831" s="257"/>
      <c r="C831" s="295"/>
      <c r="D831" s="295"/>
      <c r="E831" s="92"/>
      <c r="F831" s="92"/>
      <c r="G831" s="92"/>
      <c r="H831" s="92">
        <v>150</v>
      </c>
      <c r="I831" s="116">
        <v>6.03</v>
      </c>
      <c r="J831" s="116">
        <v>5.15</v>
      </c>
      <c r="K831" s="116">
        <v>29.89</v>
      </c>
      <c r="L831" s="116">
        <v>190.95</v>
      </c>
      <c r="M831" s="94"/>
      <c r="N831" s="129">
        <f>SUM(N828:N830)</f>
        <v>5.7878380000000007</v>
      </c>
    </row>
    <row r="832" spans="1:14" ht="12" customHeight="1" x14ac:dyDescent="0.25">
      <c r="A832" s="264" t="s">
        <v>182</v>
      </c>
      <c r="B832" s="541" t="s">
        <v>183</v>
      </c>
      <c r="C832" s="300"/>
      <c r="D832" s="300"/>
      <c r="E832" s="264" t="s">
        <v>46</v>
      </c>
      <c r="F832" s="264">
        <v>25</v>
      </c>
      <c r="G832" s="264">
        <v>22</v>
      </c>
      <c r="H832" s="263"/>
      <c r="I832" s="264">
        <v>0.1</v>
      </c>
      <c r="J832" s="264">
        <v>0.09</v>
      </c>
      <c r="K832" s="264">
        <v>2.2000000000000002</v>
      </c>
      <c r="L832" s="264">
        <v>9.9</v>
      </c>
      <c r="M832" s="72">
        <v>83.14</v>
      </c>
      <c r="N832" s="128">
        <f t="shared" si="48"/>
        <v>2.0785</v>
      </c>
    </row>
    <row r="833" spans="1:14" ht="12" customHeight="1" x14ac:dyDescent="0.25">
      <c r="A833" s="264"/>
      <c r="B833" s="542"/>
      <c r="C833" s="301">
        <v>200</v>
      </c>
      <c r="D833" s="301">
        <v>200</v>
      </c>
      <c r="E833" s="264" t="s">
        <v>20</v>
      </c>
      <c r="F833" s="264">
        <v>20</v>
      </c>
      <c r="G833" s="264">
        <v>20</v>
      </c>
      <c r="H833" s="263"/>
      <c r="I833" s="264"/>
      <c r="J833" s="264"/>
      <c r="K833" s="264">
        <v>19.96</v>
      </c>
      <c r="L833" s="264">
        <v>75.8</v>
      </c>
      <c r="M833" s="72">
        <v>52.87</v>
      </c>
      <c r="N833" s="128">
        <f t="shared" si="48"/>
        <v>1.0573999999999999</v>
      </c>
    </row>
    <row r="834" spans="1:14" x14ac:dyDescent="0.25">
      <c r="A834" s="264"/>
      <c r="B834" s="249"/>
      <c r="C834" s="290"/>
      <c r="D834" s="290"/>
      <c r="E834" s="264"/>
      <c r="F834" s="264"/>
      <c r="G834" s="264"/>
      <c r="H834" s="263">
        <v>200</v>
      </c>
      <c r="I834" s="77">
        <v>0.1</v>
      </c>
      <c r="J834" s="77">
        <v>0.09</v>
      </c>
      <c r="K834" s="77">
        <v>22.16</v>
      </c>
      <c r="L834" s="77">
        <v>85.7</v>
      </c>
      <c r="M834" s="72"/>
      <c r="N834" s="129">
        <f>SUM(N832:N833)</f>
        <v>3.1358999999999999</v>
      </c>
    </row>
    <row r="835" spans="1:14" x14ac:dyDescent="0.25">
      <c r="A835" s="92"/>
      <c r="B835" s="541" t="s">
        <v>72</v>
      </c>
      <c r="C835" s="364" t="s">
        <v>378</v>
      </c>
      <c r="D835" s="364" t="s">
        <v>379</v>
      </c>
      <c r="E835" s="83" t="s">
        <v>73</v>
      </c>
      <c r="F835" s="83">
        <v>40</v>
      </c>
      <c r="G835" s="83">
        <v>40</v>
      </c>
      <c r="H835" s="84">
        <v>40</v>
      </c>
      <c r="I835" s="264">
        <v>3.48</v>
      </c>
      <c r="J835" s="264">
        <v>0.6</v>
      </c>
      <c r="K835" s="264">
        <v>16</v>
      </c>
      <c r="L835" s="264">
        <v>83.6</v>
      </c>
      <c r="M835" s="72">
        <v>55.61</v>
      </c>
      <c r="N835" s="128">
        <f t="shared" si="48"/>
        <v>2.2244000000000002</v>
      </c>
    </row>
    <row r="836" spans="1:14" x14ac:dyDescent="0.25">
      <c r="A836" s="92"/>
      <c r="B836" s="542"/>
      <c r="C836" s="301"/>
      <c r="D836" s="301"/>
      <c r="E836" s="264" t="s">
        <v>74</v>
      </c>
      <c r="F836" s="264">
        <v>80</v>
      </c>
      <c r="G836" s="264">
        <v>80</v>
      </c>
      <c r="H836" s="263">
        <v>80</v>
      </c>
      <c r="I836" s="264">
        <v>5.28</v>
      </c>
      <c r="J836" s="264">
        <v>0.96</v>
      </c>
      <c r="K836" s="264">
        <v>28.24</v>
      </c>
      <c r="L836" s="264">
        <v>144.80000000000001</v>
      </c>
      <c r="M836" s="72">
        <v>46.28</v>
      </c>
      <c r="N836" s="128">
        <f t="shared" si="48"/>
        <v>3.7023999999999999</v>
      </c>
    </row>
    <row r="837" spans="1:14" x14ac:dyDescent="0.25">
      <c r="A837" s="92"/>
      <c r="B837" s="249"/>
      <c r="C837" s="290"/>
      <c r="D837" s="290"/>
      <c r="E837" s="264"/>
      <c r="F837" s="264"/>
      <c r="G837" s="264"/>
      <c r="H837" s="263"/>
      <c r="I837" s="77">
        <v>8.76</v>
      </c>
      <c r="J837" s="77">
        <v>1.56</v>
      </c>
      <c r="K837" s="77">
        <v>44.239999999999995</v>
      </c>
      <c r="L837" s="77">
        <v>228.4</v>
      </c>
      <c r="M837" s="72"/>
      <c r="N837" s="129">
        <f>SUM(N835:N836)</f>
        <v>5.9268000000000001</v>
      </c>
    </row>
    <row r="838" spans="1:14" ht="12" customHeight="1" x14ac:dyDescent="0.25">
      <c r="A838" s="539" t="s">
        <v>279</v>
      </c>
      <c r="B838" s="537" t="s">
        <v>280</v>
      </c>
      <c r="C838" s="296"/>
      <c r="D838" s="296"/>
      <c r="E838" s="92" t="s">
        <v>65</v>
      </c>
      <c r="F838" s="92">
        <v>31</v>
      </c>
      <c r="G838" s="92">
        <v>31</v>
      </c>
      <c r="H838" s="92">
        <v>100</v>
      </c>
      <c r="I838" s="92">
        <v>3.22</v>
      </c>
      <c r="J838" s="92">
        <v>0.34</v>
      </c>
      <c r="K838" s="92">
        <v>21.91</v>
      </c>
      <c r="L838" s="92">
        <v>104.5</v>
      </c>
      <c r="M838" s="72">
        <v>31.32</v>
      </c>
      <c r="N838" s="128">
        <f t="shared" si="48"/>
        <v>0.97092000000000001</v>
      </c>
    </row>
    <row r="839" spans="1:14" x14ac:dyDescent="0.25">
      <c r="A839" s="550"/>
      <c r="B839" s="538"/>
      <c r="C839" s="297">
        <v>100</v>
      </c>
      <c r="D839" s="297">
        <v>100</v>
      </c>
      <c r="E839" s="92" t="s">
        <v>130</v>
      </c>
      <c r="F839" s="92">
        <v>1</v>
      </c>
      <c r="G839" s="92">
        <v>10</v>
      </c>
      <c r="H839" s="92"/>
      <c r="I839" s="92">
        <v>1.04</v>
      </c>
      <c r="J839" s="92">
        <v>0.11</v>
      </c>
      <c r="K839" s="92">
        <v>6.91</v>
      </c>
      <c r="L839" s="92">
        <v>33.700000000000003</v>
      </c>
      <c r="M839" s="72">
        <v>31.32</v>
      </c>
      <c r="N839" s="128">
        <f t="shared" si="48"/>
        <v>3.1320000000000001E-2</v>
      </c>
    </row>
    <row r="840" spans="1:14" ht="12" customHeight="1" x14ac:dyDescent="0.25">
      <c r="A840" s="550"/>
      <c r="B840" s="257"/>
      <c r="C840" s="295"/>
      <c r="D840" s="295"/>
      <c r="E840" s="92" t="s">
        <v>92</v>
      </c>
      <c r="F840" s="92">
        <v>0.6</v>
      </c>
      <c r="G840" s="92">
        <v>2.6</v>
      </c>
      <c r="H840" s="92"/>
      <c r="I840" s="92">
        <v>3.3</v>
      </c>
      <c r="J840" s="92">
        <v>2.99</v>
      </c>
      <c r="K840" s="92">
        <v>0.18</v>
      </c>
      <c r="L840" s="92">
        <v>40.82</v>
      </c>
      <c r="M840" s="72">
        <v>220.75</v>
      </c>
      <c r="N840" s="128">
        <f t="shared" si="48"/>
        <v>0.13244999999999998</v>
      </c>
    </row>
    <row r="841" spans="1:14" ht="20.399999999999999" x14ac:dyDescent="0.25">
      <c r="A841" s="261"/>
      <c r="B841" s="257"/>
      <c r="C841" s="295"/>
      <c r="D841" s="295"/>
      <c r="E841" s="92" t="s">
        <v>23</v>
      </c>
      <c r="F841" s="92">
        <v>31</v>
      </c>
      <c r="G841" s="92">
        <v>3.1</v>
      </c>
      <c r="H841" s="92"/>
      <c r="I841" s="92">
        <v>0.248</v>
      </c>
      <c r="J841" s="92">
        <v>22.5</v>
      </c>
      <c r="K841" s="92">
        <v>0.81</v>
      </c>
      <c r="L841" s="92">
        <v>204.91</v>
      </c>
      <c r="M841" s="72">
        <v>504.6</v>
      </c>
      <c r="N841" s="128">
        <f t="shared" si="48"/>
        <v>15.6426</v>
      </c>
    </row>
    <row r="842" spans="1:14" x14ac:dyDescent="0.25">
      <c r="A842" s="261"/>
      <c r="B842" s="257"/>
      <c r="C842" s="295"/>
      <c r="D842" s="295"/>
      <c r="E842" s="92" t="s">
        <v>20</v>
      </c>
      <c r="F842" s="92">
        <v>10</v>
      </c>
      <c r="G842" s="92">
        <v>10</v>
      </c>
      <c r="H842" s="92"/>
      <c r="I842" s="92" t="s">
        <v>21</v>
      </c>
      <c r="J842" s="92" t="s">
        <v>21</v>
      </c>
      <c r="K842" s="92">
        <v>9.98</v>
      </c>
      <c r="L842" s="92">
        <v>37.9</v>
      </c>
      <c r="M842" s="72">
        <v>52.87</v>
      </c>
      <c r="N842" s="128">
        <f t="shared" si="48"/>
        <v>0.52869999999999995</v>
      </c>
    </row>
    <row r="843" spans="1:14" x14ac:dyDescent="0.25">
      <c r="A843" s="262"/>
      <c r="B843" s="257"/>
      <c r="C843" s="295"/>
      <c r="D843" s="295"/>
      <c r="E843" s="92" t="s">
        <v>129</v>
      </c>
      <c r="F843" s="92">
        <v>1.2</v>
      </c>
      <c r="G843" s="92">
        <v>12</v>
      </c>
      <c r="H843" s="92"/>
      <c r="I843" s="92" t="s">
        <v>21</v>
      </c>
      <c r="J843" s="92" t="s">
        <v>21</v>
      </c>
      <c r="K843" s="92" t="s">
        <v>21</v>
      </c>
      <c r="L843" s="92" t="s">
        <v>21</v>
      </c>
      <c r="M843" s="72"/>
      <c r="N843" s="128">
        <f t="shared" si="48"/>
        <v>0</v>
      </c>
    </row>
    <row r="844" spans="1:14" x14ac:dyDescent="0.25">
      <c r="A844" s="92"/>
      <c r="B844" s="257"/>
      <c r="C844" s="295"/>
      <c r="D844" s="295"/>
      <c r="E844" s="92" t="s">
        <v>145</v>
      </c>
      <c r="F844" s="92">
        <v>125</v>
      </c>
      <c r="G844" s="92">
        <v>125</v>
      </c>
      <c r="H844" s="92"/>
      <c r="I844" s="92">
        <v>3.35</v>
      </c>
      <c r="J844" s="102">
        <v>3.13</v>
      </c>
      <c r="K844" s="92">
        <v>5.91</v>
      </c>
      <c r="L844" s="92">
        <v>50.65</v>
      </c>
      <c r="M844" s="72">
        <v>51.71</v>
      </c>
      <c r="N844" s="128">
        <f t="shared" si="48"/>
        <v>6.4637500000000001</v>
      </c>
    </row>
    <row r="845" spans="1:14" x14ac:dyDescent="0.25">
      <c r="A845" s="92"/>
      <c r="B845" s="257"/>
      <c r="C845" s="295"/>
      <c r="D845" s="295"/>
      <c r="E845" s="92" t="s">
        <v>22</v>
      </c>
      <c r="F845" s="92">
        <v>4</v>
      </c>
      <c r="G845" s="92">
        <v>4</v>
      </c>
      <c r="H845" s="92"/>
      <c r="I845" s="92" t="s">
        <v>21</v>
      </c>
      <c r="J845" s="92" t="s">
        <v>21</v>
      </c>
      <c r="K845" s="92" t="s">
        <v>21</v>
      </c>
      <c r="L845" s="113"/>
      <c r="M845" s="72"/>
      <c r="N845" s="128">
        <f t="shared" si="48"/>
        <v>0</v>
      </c>
    </row>
    <row r="846" spans="1:14" x14ac:dyDescent="0.25">
      <c r="A846" s="92"/>
      <c r="B846" s="257"/>
      <c r="C846" s="295"/>
      <c r="D846" s="295"/>
      <c r="E846" s="92" t="s">
        <v>281</v>
      </c>
      <c r="F846" s="92">
        <v>50</v>
      </c>
      <c r="G846" s="92">
        <v>50</v>
      </c>
      <c r="H846" s="92"/>
      <c r="I846" s="92" t="s">
        <v>21</v>
      </c>
      <c r="J846" s="92" t="s">
        <v>21</v>
      </c>
      <c r="K846" s="92" t="s">
        <v>21</v>
      </c>
      <c r="L846" s="92" t="s">
        <v>21</v>
      </c>
      <c r="M846" s="72"/>
      <c r="N846" s="128"/>
    </row>
    <row r="847" spans="1:14" x14ac:dyDescent="0.25">
      <c r="A847" s="92"/>
      <c r="B847" s="257"/>
      <c r="C847" s="295"/>
      <c r="D847" s="295"/>
      <c r="E847" s="92" t="s">
        <v>133</v>
      </c>
      <c r="F847" s="92"/>
      <c r="G847" s="92"/>
      <c r="H847" s="92"/>
      <c r="I847" s="92" t="s">
        <v>21</v>
      </c>
      <c r="J847" s="92" t="s">
        <v>21</v>
      </c>
      <c r="K847" s="92" t="s">
        <v>21</v>
      </c>
      <c r="L847" s="92" t="s">
        <v>21</v>
      </c>
      <c r="M847" s="72"/>
      <c r="N847" s="128">
        <f t="shared" si="48"/>
        <v>0</v>
      </c>
    </row>
    <row r="848" spans="1:14" x14ac:dyDescent="0.25">
      <c r="A848" s="92"/>
      <c r="B848" s="257"/>
      <c r="C848" s="295"/>
      <c r="D848" s="295"/>
      <c r="E848" s="92" t="s">
        <v>155</v>
      </c>
      <c r="F848" s="92">
        <v>30.6</v>
      </c>
      <c r="G848" s="92">
        <v>22.5</v>
      </c>
      <c r="H848" s="92"/>
      <c r="I848" s="92">
        <v>5.69</v>
      </c>
      <c r="J848" s="92">
        <v>3.67</v>
      </c>
      <c r="K848" s="92"/>
      <c r="L848" s="92">
        <v>50.3</v>
      </c>
      <c r="M848" s="72">
        <v>323.91000000000003</v>
      </c>
      <c r="N848" s="128">
        <f t="shared" si="48"/>
        <v>9.9116460000000011</v>
      </c>
    </row>
    <row r="849" spans="1:14" x14ac:dyDescent="0.25">
      <c r="A849" s="92"/>
      <c r="B849" s="257"/>
      <c r="C849" s="295"/>
      <c r="D849" s="295"/>
      <c r="E849" s="92" t="s">
        <v>51</v>
      </c>
      <c r="F849" s="92">
        <v>39.299999999999997</v>
      </c>
      <c r="G849" s="92">
        <v>29.5</v>
      </c>
      <c r="H849" s="92"/>
      <c r="I849" s="92">
        <v>0.59</v>
      </c>
      <c r="J849" s="92">
        <v>0.11</v>
      </c>
      <c r="K849" s="92" t="s">
        <v>21</v>
      </c>
      <c r="L849" s="92">
        <v>24.19</v>
      </c>
      <c r="M849" s="72">
        <v>30.16</v>
      </c>
      <c r="N849" s="128">
        <f t="shared" si="48"/>
        <v>1.1852880000000001</v>
      </c>
    </row>
    <row r="850" spans="1:14" x14ac:dyDescent="0.25">
      <c r="A850" s="92"/>
      <c r="B850" s="257"/>
      <c r="C850" s="295"/>
      <c r="D850" s="295"/>
      <c r="E850" s="92" t="s">
        <v>53</v>
      </c>
      <c r="F850" s="92">
        <v>10.1</v>
      </c>
      <c r="G850" s="92">
        <v>8.5</v>
      </c>
      <c r="H850" s="92"/>
      <c r="I850" s="92">
        <v>0.14000000000000001</v>
      </c>
      <c r="J850" s="92" t="s">
        <v>21</v>
      </c>
      <c r="K850" s="92">
        <v>0.97</v>
      </c>
      <c r="L850" s="92">
        <v>4.13</v>
      </c>
      <c r="M850" s="72">
        <v>27.74</v>
      </c>
      <c r="N850" s="128">
        <f t="shared" si="48"/>
        <v>0.28017399999999998</v>
      </c>
    </row>
    <row r="851" spans="1:14" ht="20.399999999999999" x14ac:dyDescent="0.25">
      <c r="A851" s="92"/>
      <c r="B851" s="257"/>
      <c r="C851" s="295"/>
      <c r="D851" s="295"/>
      <c r="E851" s="92" t="s">
        <v>23</v>
      </c>
      <c r="F851" s="92">
        <v>6.5</v>
      </c>
      <c r="G851" s="92">
        <v>6.5</v>
      </c>
      <c r="H851" s="92"/>
      <c r="I851" s="92">
        <v>0.05</v>
      </c>
      <c r="J851" s="92">
        <v>4.71</v>
      </c>
      <c r="K851" s="92">
        <v>0.16</v>
      </c>
      <c r="L851" s="92">
        <v>42.97</v>
      </c>
      <c r="M851" s="72">
        <v>504.7</v>
      </c>
      <c r="N851" s="128">
        <f t="shared" si="48"/>
        <v>3.2805499999999999</v>
      </c>
    </row>
    <row r="852" spans="1:14" x14ac:dyDescent="0.25">
      <c r="A852" s="92"/>
      <c r="B852" s="257"/>
      <c r="C852" s="295"/>
      <c r="D852" s="295"/>
      <c r="E852" s="92" t="s">
        <v>227</v>
      </c>
      <c r="F852" s="92"/>
      <c r="G852" s="92">
        <v>65</v>
      </c>
      <c r="H852" s="92"/>
      <c r="I852" s="92"/>
      <c r="J852" s="92"/>
      <c r="K852" s="92"/>
      <c r="L852" s="92"/>
      <c r="M852" s="72"/>
      <c r="N852" s="128"/>
    </row>
    <row r="853" spans="1:14" x14ac:dyDescent="0.25">
      <c r="A853" s="92"/>
      <c r="B853" s="257"/>
      <c r="C853" s="295"/>
      <c r="D853" s="295"/>
      <c r="E853" s="92" t="s">
        <v>80</v>
      </c>
      <c r="F853" s="92">
        <v>0.3</v>
      </c>
      <c r="G853" s="92">
        <v>1.5</v>
      </c>
      <c r="H853" s="92"/>
      <c r="I853" s="92">
        <v>0.18</v>
      </c>
      <c r="J853" s="92">
        <v>0.17</v>
      </c>
      <c r="K853" s="92" t="s">
        <v>21</v>
      </c>
      <c r="L853" s="92">
        <v>2.35</v>
      </c>
      <c r="M853" s="72">
        <v>220.75</v>
      </c>
      <c r="N853" s="128">
        <f t="shared" ref="N853:N856" si="50">F853*M853/1000</f>
        <v>6.6224999999999992E-2</v>
      </c>
    </row>
    <row r="854" spans="1:14" x14ac:dyDescent="0.25">
      <c r="A854" s="92"/>
      <c r="B854" s="257"/>
      <c r="C854" s="295"/>
      <c r="D854" s="295"/>
      <c r="E854" s="92" t="s">
        <v>282</v>
      </c>
      <c r="F854" s="92">
        <v>2.5</v>
      </c>
      <c r="G854" s="92">
        <v>0.2</v>
      </c>
      <c r="H854" s="92"/>
      <c r="I854" s="92" t="s">
        <v>21</v>
      </c>
      <c r="J854" s="92">
        <v>0.24</v>
      </c>
      <c r="K854" s="92" t="s">
        <v>21</v>
      </c>
      <c r="L854" s="92">
        <v>2.25</v>
      </c>
      <c r="M854" s="72"/>
      <c r="N854" s="128">
        <f t="shared" si="50"/>
        <v>0</v>
      </c>
    </row>
    <row r="855" spans="1:14" ht="20.399999999999999" x14ac:dyDescent="0.25">
      <c r="A855" s="92"/>
      <c r="B855" s="257"/>
      <c r="C855" s="295"/>
      <c r="D855" s="295"/>
      <c r="E855" s="92" t="s">
        <v>283</v>
      </c>
      <c r="F855" s="92"/>
      <c r="G855" s="92"/>
      <c r="H855" s="92">
        <v>100</v>
      </c>
      <c r="I855" s="92" t="s">
        <v>21</v>
      </c>
      <c r="J855" s="92" t="s">
        <v>21</v>
      </c>
      <c r="K855" s="92" t="s">
        <v>21</v>
      </c>
      <c r="L855" s="92" t="s">
        <v>21</v>
      </c>
      <c r="M855" s="72"/>
      <c r="N855" s="128"/>
    </row>
    <row r="856" spans="1:14" ht="14.25" customHeight="1" x14ac:dyDescent="0.25">
      <c r="A856" s="92"/>
      <c r="B856" s="257"/>
      <c r="C856" s="295"/>
      <c r="D856" s="295"/>
      <c r="E856" s="92" t="s">
        <v>23</v>
      </c>
      <c r="F856" s="92">
        <v>1.2</v>
      </c>
      <c r="G856" s="92"/>
      <c r="H856" s="92"/>
      <c r="I856" s="92"/>
      <c r="J856" s="92"/>
      <c r="K856" s="92"/>
      <c r="L856" s="92"/>
      <c r="M856" s="72">
        <v>504.7</v>
      </c>
      <c r="N856" s="128">
        <f t="shared" si="50"/>
        <v>0.60563999999999996</v>
      </c>
    </row>
    <row r="857" spans="1:14" x14ac:dyDescent="0.25">
      <c r="A857" s="92"/>
      <c r="B857" s="257"/>
      <c r="C857" s="295"/>
      <c r="D857" s="295"/>
      <c r="E857" s="92" t="s">
        <v>213</v>
      </c>
      <c r="F857" s="92">
        <v>46.4</v>
      </c>
      <c r="G857" s="92"/>
      <c r="H857" s="92"/>
      <c r="I857" s="102"/>
      <c r="J857" s="92"/>
      <c r="K857" s="92"/>
      <c r="L857" s="92"/>
      <c r="M857" s="72"/>
      <c r="N857" s="128"/>
    </row>
    <row r="858" spans="1:14" x14ac:dyDescent="0.25">
      <c r="A858" s="92"/>
      <c r="B858" s="257"/>
      <c r="C858" s="295"/>
      <c r="D858" s="295"/>
      <c r="E858" s="92"/>
      <c r="F858" s="92"/>
      <c r="G858" s="92"/>
      <c r="H858" s="92"/>
      <c r="I858" s="120">
        <v>17.808</v>
      </c>
      <c r="J858" s="120">
        <v>37.970000000000006</v>
      </c>
      <c r="K858" s="120">
        <v>46.83</v>
      </c>
      <c r="L858" s="120">
        <v>598.66999999999996</v>
      </c>
      <c r="M858" s="94"/>
      <c r="N858" s="129">
        <f>SUM(N838:N857)</f>
        <v>39.099263000000008</v>
      </c>
    </row>
    <row r="859" spans="1:14" x14ac:dyDescent="0.25">
      <c r="A859" s="258"/>
      <c r="B859" s="259" t="s">
        <v>84</v>
      </c>
      <c r="C859" s="307"/>
      <c r="D859" s="307"/>
      <c r="E859" s="258"/>
      <c r="F859" s="258"/>
      <c r="G859" s="258"/>
      <c r="H859" s="258"/>
      <c r="I859" s="120">
        <v>53.738</v>
      </c>
      <c r="J859" s="120">
        <v>78.600000000000009</v>
      </c>
      <c r="K859" s="120">
        <v>168.35</v>
      </c>
      <c r="L859" s="120">
        <v>1383.04</v>
      </c>
      <c r="M859" s="95"/>
      <c r="N859" s="129">
        <f>N858+N837+N834+N827+N817+N810</f>
        <v>97.714796000000007</v>
      </c>
    </row>
    <row r="860" spans="1:14" x14ac:dyDescent="0.25">
      <c r="A860" s="258"/>
      <c r="B860" s="265" t="s">
        <v>245</v>
      </c>
      <c r="C860" s="293"/>
      <c r="D860" s="293"/>
      <c r="E860" s="121"/>
      <c r="F860" s="121"/>
      <c r="G860" s="121"/>
      <c r="H860" s="258"/>
      <c r="I860" s="114">
        <f>I859+I804</f>
        <v>85.596000000000004</v>
      </c>
      <c r="J860" s="114">
        <f>J859+J804</f>
        <v>116.44400000000002</v>
      </c>
      <c r="K860" s="114">
        <f>K859+K804</f>
        <v>283.93099999999998</v>
      </c>
      <c r="L860" s="114">
        <f>L859+L804</f>
        <v>2308.4499999999998</v>
      </c>
      <c r="M860" s="114"/>
      <c r="N860" s="129">
        <f>N859+N804</f>
        <v>163.98292600000002</v>
      </c>
    </row>
    <row r="861" spans="1:14" ht="20.399999999999999" x14ac:dyDescent="0.25">
      <c r="A861" s="251" t="s">
        <v>86</v>
      </c>
      <c r="B861" s="251" t="s">
        <v>2</v>
      </c>
      <c r="C861" s="302"/>
      <c r="D861" s="302"/>
      <c r="E861" s="251" t="s">
        <v>3</v>
      </c>
      <c r="F861" s="251" t="s">
        <v>4</v>
      </c>
      <c r="G861" s="251" t="s">
        <v>5</v>
      </c>
      <c r="H861" s="251" t="s">
        <v>6</v>
      </c>
      <c r="I861" s="251" t="s">
        <v>7</v>
      </c>
      <c r="J861" s="251" t="s">
        <v>8</v>
      </c>
      <c r="K861" s="251" t="s">
        <v>9</v>
      </c>
      <c r="L861" s="251" t="s">
        <v>10</v>
      </c>
      <c r="M861" s="72" t="s">
        <v>11</v>
      </c>
      <c r="N861" s="128"/>
    </row>
    <row r="862" spans="1:14" x14ac:dyDescent="0.25">
      <c r="A862" s="572" t="s">
        <v>317</v>
      </c>
      <c r="B862" s="573"/>
      <c r="C862" s="323"/>
      <c r="D862" s="323"/>
      <c r="E862" s="264"/>
      <c r="F862" s="264"/>
      <c r="G862" s="264"/>
      <c r="H862" s="263"/>
      <c r="I862" s="264"/>
      <c r="J862" s="264"/>
      <c r="K862" s="264"/>
      <c r="L862" s="264"/>
      <c r="M862" s="87"/>
      <c r="N862" s="128"/>
    </row>
    <row r="863" spans="1:14" x14ac:dyDescent="0.25">
      <c r="A863" s="574" t="s">
        <v>14</v>
      </c>
      <c r="B863" s="575"/>
      <c r="C863" s="324"/>
      <c r="D863" s="324"/>
      <c r="E863" s="264"/>
      <c r="F863" s="264"/>
      <c r="G863" s="264"/>
      <c r="H863" s="263"/>
      <c r="I863" s="264"/>
      <c r="J863" s="264"/>
      <c r="K863" s="264"/>
      <c r="L863" s="264"/>
      <c r="M863" s="87"/>
      <c r="N863" s="128"/>
    </row>
    <row r="864" spans="1:14" ht="12" customHeight="1" x14ac:dyDescent="0.25">
      <c r="A864" s="266"/>
      <c r="B864" s="576" t="s">
        <v>87</v>
      </c>
      <c r="C864" s="325"/>
      <c r="D864" s="325"/>
      <c r="E864" s="264" t="s">
        <v>88</v>
      </c>
      <c r="F864" s="264">
        <v>48</v>
      </c>
      <c r="G864" s="264">
        <v>47.52</v>
      </c>
      <c r="H864" s="263"/>
      <c r="I864" s="264">
        <v>3.36</v>
      </c>
      <c r="J864" s="264">
        <v>0.56999999999999995</v>
      </c>
      <c r="K864" s="264">
        <v>30.36</v>
      </c>
      <c r="L864" s="264">
        <v>156.80000000000001</v>
      </c>
      <c r="M864" s="87">
        <v>64.72</v>
      </c>
      <c r="N864" s="128">
        <f t="shared" ref="N864:N921" si="51">F864*M864/1000</f>
        <v>3.10656</v>
      </c>
    </row>
    <row r="865" spans="1:14" x14ac:dyDescent="0.25">
      <c r="A865" s="264" t="s">
        <v>89</v>
      </c>
      <c r="B865" s="577"/>
      <c r="C865" s="326"/>
      <c r="D865" s="326"/>
      <c r="E865" s="264" t="s">
        <v>90</v>
      </c>
      <c r="F865" s="264">
        <v>40.5</v>
      </c>
      <c r="G865" s="264">
        <v>40</v>
      </c>
      <c r="H865" s="263"/>
      <c r="I865" s="264">
        <v>6.76</v>
      </c>
      <c r="J865" s="264">
        <v>3.75</v>
      </c>
      <c r="K865" s="264">
        <v>0.81</v>
      </c>
      <c r="L865" s="264">
        <v>64.400000000000006</v>
      </c>
      <c r="M865" s="87">
        <v>321.70999999999998</v>
      </c>
      <c r="N865" s="128">
        <f t="shared" si="51"/>
        <v>13.029254999999999</v>
      </c>
    </row>
    <row r="866" spans="1:14" x14ac:dyDescent="0.25">
      <c r="A866" s="264" t="s">
        <v>91</v>
      </c>
      <c r="B866" s="577"/>
      <c r="C866" s="326"/>
      <c r="D866" s="326"/>
      <c r="E866" s="264" t="s">
        <v>92</v>
      </c>
      <c r="F866" s="264">
        <v>10</v>
      </c>
      <c r="G866" s="264">
        <v>10</v>
      </c>
      <c r="H866" s="263"/>
      <c r="I866" s="264">
        <v>1.27</v>
      </c>
      <c r="J866" s="264">
        <v>1.1499999999999999</v>
      </c>
      <c r="K866" s="264">
        <v>7.0000000000000007E-2</v>
      </c>
      <c r="L866" s="264">
        <v>15.7</v>
      </c>
      <c r="M866" s="87">
        <v>220.75</v>
      </c>
      <c r="N866" s="128">
        <f t="shared" si="51"/>
        <v>2.2075</v>
      </c>
    </row>
    <row r="867" spans="1:14" x14ac:dyDescent="0.25">
      <c r="A867" s="264"/>
      <c r="B867" s="91"/>
      <c r="C867" s="91"/>
      <c r="D867" s="91"/>
      <c r="E867" s="264" t="s">
        <v>20</v>
      </c>
      <c r="F867" s="264">
        <v>15</v>
      </c>
      <c r="G867" s="264">
        <v>15</v>
      </c>
      <c r="H867" s="263"/>
      <c r="I867" s="264" t="s">
        <v>21</v>
      </c>
      <c r="J867" s="264" t="s">
        <v>21</v>
      </c>
      <c r="K867" s="264">
        <v>14.97</v>
      </c>
      <c r="L867" s="264">
        <v>56.85</v>
      </c>
      <c r="M867" s="87">
        <v>52.87</v>
      </c>
      <c r="N867" s="128">
        <f t="shared" si="51"/>
        <v>0.79304999999999992</v>
      </c>
    </row>
    <row r="868" spans="1:14" x14ac:dyDescent="0.25">
      <c r="A868" s="264"/>
      <c r="B868" s="263"/>
      <c r="C868" s="368" t="s">
        <v>392</v>
      </c>
      <c r="D868" s="368" t="s">
        <v>415</v>
      </c>
      <c r="E868" s="264" t="s">
        <v>93</v>
      </c>
      <c r="F868" s="264">
        <v>20.5</v>
      </c>
      <c r="G868" s="264">
        <v>20</v>
      </c>
      <c r="H868" s="263"/>
      <c r="I868" s="264">
        <v>3.8</v>
      </c>
      <c r="J868" s="264" t="s">
        <v>21</v>
      </c>
      <c r="K868" s="264">
        <v>13.24</v>
      </c>
      <c r="L868" s="264">
        <v>52.4</v>
      </c>
      <c r="M868" s="87"/>
      <c r="N868" s="128">
        <f t="shared" si="51"/>
        <v>0</v>
      </c>
    </row>
    <row r="869" spans="1:14" x14ac:dyDescent="0.25">
      <c r="A869" s="264"/>
      <c r="B869" s="263"/>
      <c r="C869" s="312"/>
      <c r="D869" s="312"/>
      <c r="E869" s="264" t="s">
        <v>23</v>
      </c>
      <c r="F869" s="264">
        <v>5</v>
      </c>
      <c r="G869" s="264">
        <v>5</v>
      </c>
      <c r="H869" s="263"/>
      <c r="I869" s="264">
        <v>0.04</v>
      </c>
      <c r="J869" s="264">
        <v>3.63</v>
      </c>
      <c r="K869" s="264">
        <v>0.28000000000000003</v>
      </c>
      <c r="L869" s="264">
        <v>33.049999999999997</v>
      </c>
      <c r="M869" s="87">
        <v>504.7</v>
      </c>
      <c r="N869" s="128">
        <f t="shared" si="51"/>
        <v>2.5234999999999999</v>
      </c>
    </row>
    <row r="870" spans="1:14" ht="13.5" customHeight="1" x14ac:dyDescent="0.25">
      <c r="A870" s="264"/>
      <c r="B870" s="263"/>
      <c r="C870" s="312"/>
      <c r="D870" s="312"/>
      <c r="E870" s="264" t="s">
        <v>94</v>
      </c>
      <c r="F870" s="264">
        <v>5</v>
      </c>
      <c r="G870" s="264">
        <v>5</v>
      </c>
      <c r="H870" s="263"/>
      <c r="I870" s="264">
        <v>0.43</v>
      </c>
      <c r="J870" s="264">
        <v>0.03</v>
      </c>
      <c r="K870" s="264">
        <v>1.19</v>
      </c>
      <c r="L870" s="264">
        <v>10.45</v>
      </c>
      <c r="M870" s="87"/>
      <c r="N870" s="128">
        <f t="shared" si="51"/>
        <v>0</v>
      </c>
    </row>
    <row r="871" spans="1:14" x14ac:dyDescent="0.25">
      <c r="A871" s="264"/>
      <c r="B871" s="263"/>
      <c r="C871" s="312"/>
      <c r="D871" s="312"/>
      <c r="E871" s="264" t="s">
        <v>95</v>
      </c>
      <c r="F871" s="264">
        <v>5</v>
      </c>
      <c r="G871" s="264">
        <v>5</v>
      </c>
      <c r="H871" s="263"/>
      <c r="I871" s="264">
        <v>0.14000000000000001</v>
      </c>
      <c r="J871" s="264">
        <v>1</v>
      </c>
      <c r="K871" s="264">
        <v>0.16</v>
      </c>
      <c r="L871" s="264">
        <v>10.3</v>
      </c>
      <c r="M871" s="87">
        <v>171.79</v>
      </c>
      <c r="N871" s="128">
        <f t="shared" si="51"/>
        <v>0.85894999999999988</v>
      </c>
    </row>
    <row r="872" spans="1:14" x14ac:dyDescent="0.25">
      <c r="A872" s="264"/>
      <c r="B872" s="263"/>
      <c r="C872" s="312"/>
      <c r="D872" s="312"/>
      <c r="E872" s="264" t="s">
        <v>96</v>
      </c>
      <c r="F872" s="264"/>
      <c r="G872" s="264">
        <v>225</v>
      </c>
      <c r="H872" s="263"/>
      <c r="I872" s="264" t="s">
        <v>21</v>
      </c>
      <c r="J872" s="264" t="s">
        <v>21</v>
      </c>
      <c r="K872" s="264" t="s">
        <v>21</v>
      </c>
      <c r="L872" s="264" t="s">
        <v>21</v>
      </c>
      <c r="M872" s="87"/>
      <c r="N872" s="128">
        <f t="shared" si="51"/>
        <v>0</v>
      </c>
    </row>
    <row r="873" spans="1:14" x14ac:dyDescent="0.25">
      <c r="A873" s="264"/>
      <c r="B873" s="263"/>
      <c r="C873" s="312"/>
      <c r="D873" s="312"/>
      <c r="E873" s="264" t="s">
        <v>97</v>
      </c>
      <c r="F873" s="264"/>
      <c r="G873" s="264">
        <v>200</v>
      </c>
      <c r="H873" s="263"/>
      <c r="I873" s="264" t="s">
        <v>21</v>
      </c>
      <c r="J873" s="264" t="s">
        <v>21</v>
      </c>
      <c r="K873" s="264" t="s">
        <v>21</v>
      </c>
      <c r="L873" s="264" t="s">
        <v>21</v>
      </c>
      <c r="M873" s="87"/>
      <c r="N873" s="128">
        <f t="shared" si="51"/>
        <v>0</v>
      </c>
    </row>
    <row r="874" spans="1:14" x14ac:dyDescent="0.25">
      <c r="A874" s="264"/>
      <c r="B874" s="263"/>
      <c r="C874" s="312"/>
      <c r="D874" s="312"/>
      <c r="E874" s="264" t="s">
        <v>23</v>
      </c>
      <c r="F874" s="264">
        <v>10</v>
      </c>
      <c r="G874" s="264">
        <v>10</v>
      </c>
      <c r="H874" s="263"/>
      <c r="I874" s="264">
        <v>0.08</v>
      </c>
      <c r="J874" s="264">
        <v>7.25</v>
      </c>
      <c r="K874" s="264">
        <v>0.26</v>
      </c>
      <c r="L874" s="264">
        <v>66.099999999999994</v>
      </c>
      <c r="M874" s="87">
        <v>504.7</v>
      </c>
      <c r="N874" s="128">
        <f t="shared" si="51"/>
        <v>5.0469999999999997</v>
      </c>
    </row>
    <row r="875" spans="1:14" x14ac:dyDescent="0.25">
      <c r="A875" s="264"/>
      <c r="B875" s="263"/>
      <c r="C875" s="312"/>
      <c r="D875" s="312"/>
      <c r="E875" s="264"/>
      <c r="F875" s="264"/>
      <c r="G875" s="264"/>
      <c r="H875" s="263" t="s">
        <v>98</v>
      </c>
      <c r="I875" s="77">
        <v>15.879999999999997</v>
      </c>
      <c r="J875" s="77">
        <v>17.380000000000003</v>
      </c>
      <c r="K875" s="77">
        <v>61.339999999999996</v>
      </c>
      <c r="L875" s="77">
        <v>466.04999999999995</v>
      </c>
      <c r="M875" s="72"/>
      <c r="N875" s="129">
        <f>SUM(N864:N874)</f>
        <v>27.565815000000001</v>
      </c>
    </row>
    <row r="876" spans="1:14" ht="12" customHeight="1" x14ac:dyDescent="0.25">
      <c r="A876" s="264" t="s">
        <v>99</v>
      </c>
      <c r="B876" s="559" t="s">
        <v>100</v>
      </c>
      <c r="C876" s="312"/>
      <c r="D876" s="312"/>
      <c r="E876" s="92" t="s">
        <v>101</v>
      </c>
      <c r="F876" s="92">
        <v>6</v>
      </c>
      <c r="G876" s="92"/>
      <c r="H876" s="92"/>
      <c r="I876" s="92">
        <v>0.9</v>
      </c>
      <c r="J876" s="92">
        <v>0.21</v>
      </c>
      <c r="K876" s="92"/>
      <c r="L876" s="92"/>
      <c r="M876" s="72">
        <v>430.63</v>
      </c>
      <c r="N876" s="128">
        <f t="shared" si="51"/>
        <v>2.58378</v>
      </c>
    </row>
    <row r="877" spans="1:14" x14ac:dyDescent="0.25">
      <c r="A877" s="264"/>
      <c r="B877" s="559"/>
      <c r="C877" s="312"/>
      <c r="D877" s="312"/>
      <c r="E877" s="92" t="s">
        <v>20</v>
      </c>
      <c r="F877" s="92">
        <v>18</v>
      </c>
      <c r="G877" s="92"/>
      <c r="H877" s="92"/>
      <c r="I877" s="92"/>
      <c r="J877" s="92" t="s">
        <v>21</v>
      </c>
      <c r="K877" s="92">
        <v>17.96</v>
      </c>
      <c r="L877" s="92">
        <v>68.22</v>
      </c>
      <c r="M877" s="72">
        <v>52.87</v>
      </c>
      <c r="N877" s="128">
        <f t="shared" si="51"/>
        <v>0.95165999999999995</v>
      </c>
    </row>
    <row r="878" spans="1:14" x14ac:dyDescent="0.25">
      <c r="A878" s="264"/>
      <c r="B878" s="559"/>
      <c r="C878" s="312">
        <v>200</v>
      </c>
      <c r="D878" s="312">
        <v>200</v>
      </c>
      <c r="E878" s="92" t="s">
        <v>102</v>
      </c>
      <c r="F878" s="92">
        <v>110</v>
      </c>
      <c r="G878" s="92"/>
      <c r="H878" s="92"/>
      <c r="I878" s="92">
        <v>3.08</v>
      </c>
      <c r="J878" s="92">
        <v>3.52</v>
      </c>
      <c r="K878" s="92">
        <v>2.35</v>
      </c>
      <c r="L878" s="92">
        <v>63.8</v>
      </c>
      <c r="M878" s="72">
        <v>51.71</v>
      </c>
      <c r="N878" s="128">
        <f t="shared" si="51"/>
        <v>5.6881000000000004</v>
      </c>
    </row>
    <row r="879" spans="1:14" x14ac:dyDescent="0.25">
      <c r="A879" s="264"/>
      <c r="B879" s="263"/>
      <c r="C879" s="312"/>
      <c r="D879" s="312"/>
      <c r="E879" s="92"/>
      <c r="F879" s="92"/>
      <c r="G879" s="92"/>
      <c r="H879" s="92">
        <v>200</v>
      </c>
      <c r="I879" s="258">
        <v>3.98</v>
      </c>
      <c r="J879" s="258">
        <v>3.73</v>
      </c>
      <c r="K879" s="258">
        <v>20.310000000000002</v>
      </c>
      <c r="L879" s="258">
        <v>132.01999999999998</v>
      </c>
      <c r="M879" s="94"/>
      <c r="N879" s="129">
        <f>SUM(N876:N878)</f>
        <v>9.2235399999999998</v>
      </c>
    </row>
    <row r="880" spans="1:14" ht="12" customHeight="1" x14ac:dyDescent="0.25">
      <c r="A880" s="264"/>
      <c r="B880" s="559" t="s">
        <v>30</v>
      </c>
      <c r="C880" s="312">
        <v>70</v>
      </c>
      <c r="D880" s="312">
        <v>90</v>
      </c>
      <c r="E880" s="264" t="s">
        <v>31</v>
      </c>
      <c r="F880" s="264">
        <v>80</v>
      </c>
      <c r="G880" s="264">
        <v>80</v>
      </c>
      <c r="H880" s="263"/>
      <c r="I880" s="264">
        <v>6.96</v>
      </c>
      <c r="J880" s="264">
        <v>1.2</v>
      </c>
      <c r="K880" s="264">
        <v>32.96</v>
      </c>
      <c r="L880" s="264">
        <v>181</v>
      </c>
      <c r="M880" s="87">
        <v>55.61</v>
      </c>
      <c r="N880" s="128">
        <f t="shared" si="51"/>
        <v>4.4488000000000003</v>
      </c>
    </row>
    <row r="881" spans="1:14" x14ac:dyDescent="0.25">
      <c r="A881" s="264"/>
      <c r="B881" s="559"/>
      <c r="C881" s="312">
        <v>10</v>
      </c>
      <c r="D881" s="312">
        <v>10</v>
      </c>
      <c r="E881" s="264" t="s">
        <v>32</v>
      </c>
      <c r="F881" s="264">
        <v>10</v>
      </c>
      <c r="G881" s="264"/>
      <c r="H881" s="263"/>
      <c r="I881" s="264">
        <v>2.68</v>
      </c>
      <c r="J881" s="264">
        <v>2.57</v>
      </c>
      <c r="K881" s="264" t="s">
        <v>21</v>
      </c>
      <c r="L881" s="264">
        <v>33.79</v>
      </c>
      <c r="M881" s="87">
        <v>523.4</v>
      </c>
      <c r="N881" s="128">
        <f t="shared" si="51"/>
        <v>5.234</v>
      </c>
    </row>
    <row r="882" spans="1:14" x14ac:dyDescent="0.25">
      <c r="A882" s="264"/>
      <c r="B882" s="263"/>
      <c r="C882" s="312">
        <v>10</v>
      </c>
      <c r="D882" s="312">
        <v>10</v>
      </c>
      <c r="E882" s="264" t="s">
        <v>33</v>
      </c>
      <c r="F882" s="264">
        <v>10</v>
      </c>
      <c r="G882" s="264"/>
      <c r="H882" s="263"/>
      <c r="I882" s="264">
        <v>0.08</v>
      </c>
      <c r="J882" s="264">
        <v>7.25</v>
      </c>
      <c r="K882" s="264">
        <v>0.26</v>
      </c>
      <c r="L882" s="264">
        <v>66.099999999999994</v>
      </c>
      <c r="M882" s="87">
        <v>504.7</v>
      </c>
      <c r="N882" s="128">
        <f t="shared" si="51"/>
        <v>5.0469999999999997</v>
      </c>
    </row>
    <row r="883" spans="1:14" ht="20.399999999999999" x14ac:dyDescent="0.25">
      <c r="A883" s="264"/>
      <c r="B883" s="263"/>
      <c r="C883" s="312"/>
      <c r="D883" s="312"/>
      <c r="E883" s="264"/>
      <c r="F883" s="264"/>
      <c r="G883" s="264"/>
      <c r="H883" s="263" t="s">
        <v>35</v>
      </c>
      <c r="I883" s="77">
        <v>9.7200000000000006</v>
      </c>
      <c r="J883" s="77">
        <v>11.02</v>
      </c>
      <c r="K883" s="77">
        <v>33.22</v>
      </c>
      <c r="L883" s="77">
        <v>280.89</v>
      </c>
      <c r="M883" s="72"/>
      <c r="N883" s="129">
        <f>SUM(N880:N882)</f>
        <v>14.729800000000001</v>
      </c>
    </row>
    <row r="884" spans="1:14" x14ac:dyDescent="0.25">
      <c r="A884" s="264" t="s">
        <v>38</v>
      </c>
      <c r="B884" s="263" t="s">
        <v>103</v>
      </c>
      <c r="C884" s="312">
        <v>100</v>
      </c>
      <c r="D884" s="312">
        <v>100</v>
      </c>
      <c r="E884" s="264" t="s">
        <v>39</v>
      </c>
      <c r="F884" s="264">
        <v>100</v>
      </c>
      <c r="G884" s="264">
        <v>100</v>
      </c>
      <c r="H884" s="263">
        <v>100</v>
      </c>
      <c r="I884" s="77">
        <v>1</v>
      </c>
      <c r="J884" s="77">
        <v>0.1</v>
      </c>
      <c r="K884" s="77">
        <v>18.2</v>
      </c>
      <c r="L884" s="77">
        <v>98.2</v>
      </c>
      <c r="M884" s="96">
        <v>65.86</v>
      </c>
      <c r="N884" s="129">
        <f t="shared" si="51"/>
        <v>6.5860000000000003</v>
      </c>
    </row>
    <row r="885" spans="1:14" x14ac:dyDescent="0.25">
      <c r="A885" s="74"/>
      <c r="B885" s="97"/>
      <c r="C885" s="97"/>
      <c r="D885" s="97"/>
      <c r="E885" s="264"/>
      <c r="F885" s="264"/>
      <c r="G885" s="264"/>
      <c r="H885" s="263"/>
      <c r="I885" s="77"/>
      <c r="J885" s="77"/>
      <c r="K885" s="77"/>
      <c r="L885" s="77"/>
      <c r="M885" s="96"/>
      <c r="N885" s="129"/>
    </row>
    <row r="886" spans="1:14" x14ac:dyDescent="0.25">
      <c r="A886" s="74"/>
      <c r="B886" s="97" t="s">
        <v>104</v>
      </c>
      <c r="C886" s="97">
        <v>120</v>
      </c>
      <c r="D886" s="97">
        <v>120</v>
      </c>
      <c r="E886" s="264" t="s">
        <v>46</v>
      </c>
      <c r="F886" s="264">
        <v>120</v>
      </c>
      <c r="G886" s="264">
        <v>120</v>
      </c>
      <c r="H886" s="263">
        <v>120</v>
      </c>
      <c r="I886" s="77">
        <v>0.48</v>
      </c>
      <c r="J886" s="77">
        <v>0.42</v>
      </c>
      <c r="K886" s="77">
        <v>10.98</v>
      </c>
      <c r="L886" s="77">
        <v>47.52</v>
      </c>
      <c r="M886" s="96">
        <v>83.14</v>
      </c>
      <c r="N886" s="129">
        <f t="shared" si="51"/>
        <v>9.976799999999999</v>
      </c>
    </row>
    <row r="887" spans="1:14" ht="14.25" customHeight="1" x14ac:dyDescent="0.25">
      <c r="A887" s="74"/>
      <c r="B887" s="97"/>
      <c r="C887" s="97"/>
      <c r="D887" s="97"/>
      <c r="E887" s="264"/>
      <c r="F887" s="264"/>
      <c r="G887" s="264"/>
      <c r="H887" s="263"/>
      <c r="I887" s="77"/>
      <c r="J887" s="77"/>
      <c r="K887" s="77"/>
      <c r="L887" s="77"/>
      <c r="M887" s="96"/>
      <c r="N887" s="128"/>
    </row>
    <row r="888" spans="1:14" ht="12" customHeight="1" x14ac:dyDescent="0.25">
      <c r="A888" s="532" t="s">
        <v>40</v>
      </c>
      <c r="B888" s="558"/>
      <c r="C888" s="311"/>
      <c r="D888" s="311"/>
      <c r="E888" s="264"/>
      <c r="F888" s="264"/>
      <c r="G888" s="264"/>
      <c r="H888" s="263"/>
      <c r="I888" s="77">
        <v>31.06</v>
      </c>
      <c r="J888" s="77">
        <v>32.650000000000006</v>
      </c>
      <c r="K888" s="77">
        <v>144.04999999999998</v>
      </c>
      <c r="L888" s="77">
        <v>1024.68</v>
      </c>
      <c r="M888" s="77"/>
      <c r="N888" s="130">
        <f>N886+N884+N883+N879+N875</f>
        <v>68.081954999999994</v>
      </c>
    </row>
    <row r="889" spans="1:14" ht="12.75" customHeight="1" x14ac:dyDescent="0.25">
      <c r="A889" s="264" t="s">
        <v>41</v>
      </c>
      <c r="B889" s="263"/>
      <c r="C889" s="312"/>
      <c r="D889" s="312"/>
      <c r="E889" s="264"/>
      <c r="F889" s="264"/>
      <c r="G889" s="264"/>
      <c r="H889" s="263"/>
      <c r="I889" s="264"/>
      <c r="J889" s="264"/>
      <c r="K889" s="264"/>
      <c r="L889" s="264"/>
      <c r="M889" s="87"/>
      <c r="N889" s="128"/>
    </row>
    <row r="890" spans="1:14" ht="12" customHeight="1" x14ac:dyDescent="0.25">
      <c r="A890" s="264" t="s">
        <v>42</v>
      </c>
      <c r="B890" s="529" t="s">
        <v>43</v>
      </c>
      <c r="C890" s="288"/>
      <c r="D890" s="288"/>
      <c r="E890" s="264" t="s">
        <v>44</v>
      </c>
      <c r="F890" s="264">
        <v>100</v>
      </c>
      <c r="G890" s="264">
        <v>80</v>
      </c>
      <c r="H890" s="263"/>
      <c r="I890" s="264">
        <v>1.3</v>
      </c>
      <c r="J890" s="264">
        <v>0.08</v>
      </c>
      <c r="K890" s="264">
        <v>6.06</v>
      </c>
      <c r="L890" s="264">
        <v>27.2</v>
      </c>
      <c r="M890" s="72">
        <v>36.67</v>
      </c>
      <c r="N890" s="128">
        <f t="shared" si="51"/>
        <v>3.6669999999999998</v>
      </c>
    </row>
    <row r="891" spans="1:14" x14ac:dyDescent="0.25">
      <c r="A891" s="264"/>
      <c r="B891" s="560"/>
      <c r="C891" s="313">
        <v>80</v>
      </c>
      <c r="D891" s="313">
        <v>120</v>
      </c>
      <c r="E891" s="264" t="s">
        <v>45</v>
      </c>
      <c r="F891" s="264">
        <v>10</v>
      </c>
      <c r="G891" s="264">
        <v>10</v>
      </c>
      <c r="H891" s="263"/>
      <c r="I891" s="264"/>
      <c r="J891" s="264"/>
      <c r="K891" s="264">
        <v>9.98</v>
      </c>
      <c r="L891" s="264">
        <v>37.9</v>
      </c>
      <c r="M891" s="81">
        <v>52.87</v>
      </c>
      <c r="N891" s="128">
        <f t="shared" si="51"/>
        <v>0.52869999999999995</v>
      </c>
    </row>
    <row r="892" spans="1:14" x14ac:dyDescent="0.25">
      <c r="A892" s="264"/>
      <c r="B892" s="252"/>
      <c r="C892" s="289"/>
      <c r="D892" s="289"/>
      <c r="E892" s="264" t="s">
        <v>46</v>
      </c>
      <c r="F892" s="264">
        <v>28.3</v>
      </c>
      <c r="G892" s="264">
        <v>25</v>
      </c>
      <c r="H892" s="263"/>
      <c r="I892" s="264">
        <v>1.0999999999999999E-2</v>
      </c>
      <c r="J892" s="264">
        <v>0.09</v>
      </c>
      <c r="K892" s="264">
        <v>2.04</v>
      </c>
      <c r="L892" s="264">
        <v>11.21</v>
      </c>
      <c r="M892" s="72">
        <v>83.14</v>
      </c>
      <c r="N892" s="128">
        <f t="shared" si="51"/>
        <v>2.352862</v>
      </c>
    </row>
    <row r="893" spans="1:14" x14ac:dyDescent="0.25">
      <c r="A893" s="264"/>
      <c r="B893" s="263"/>
      <c r="C893" s="312"/>
      <c r="D893" s="312"/>
      <c r="E893" s="264" t="s">
        <v>47</v>
      </c>
      <c r="F893" s="264">
        <v>7</v>
      </c>
      <c r="G893" s="264">
        <v>7</v>
      </c>
      <c r="H893" s="263"/>
      <c r="I893" s="264"/>
      <c r="J893" s="264">
        <v>6.93</v>
      </c>
      <c r="K893" s="264"/>
      <c r="L893" s="264">
        <v>62.93</v>
      </c>
      <c r="M893" s="81">
        <v>118.3</v>
      </c>
      <c r="N893" s="128">
        <f t="shared" si="51"/>
        <v>0.82810000000000006</v>
      </c>
    </row>
    <row r="894" spans="1:14" x14ac:dyDescent="0.25">
      <c r="A894" s="264"/>
      <c r="B894" s="263"/>
      <c r="C894" s="312"/>
      <c r="D894" s="312"/>
      <c r="E894" s="264"/>
      <c r="F894" s="264"/>
      <c r="G894" s="264"/>
      <c r="H894" s="263">
        <v>100</v>
      </c>
      <c r="I894" s="77">
        <v>1.3109999999999999</v>
      </c>
      <c r="J894" s="77">
        <v>7.1</v>
      </c>
      <c r="K894" s="77">
        <v>18.079999999999998</v>
      </c>
      <c r="L894" s="77">
        <v>139.24</v>
      </c>
      <c r="M894" s="78"/>
      <c r="N894" s="129">
        <f>SUM(N890:N893)</f>
        <v>7.3766619999999996</v>
      </c>
    </row>
    <row r="895" spans="1:14" ht="12" customHeight="1" x14ac:dyDescent="0.25">
      <c r="A895" s="264" t="s">
        <v>111</v>
      </c>
      <c r="B895" s="529" t="s">
        <v>112</v>
      </c>
      <c r="C895" s="288"/>
      <c r="D895" s="288"/>
      <c r="E895" s="264" t="s">
        <v>51</v>
      </c>
      <c r="F895" s="264">
        <v>100</v>
      </c>
      <c r="G895" s="264">
        <v>72</v>
      </c>
      <c r="H895" s="263"/>
      <c r="I895" s="264">
        <v>2</v>
      </c>
      <c r="J895" s="264">
        <v>0.28000000000000003</v>
      </c>
      <c r="K895" s="264">
        <v>12.45</v>
      </c>
      <c r="L895" s="264">
        <v>57.6</v>
      </c>
      <c r="M895" s="87">
        <v>30.16</v>
      </c>
      <c r="N895" s="128">
        <f t="shared" si="51"/>
        <v>3.016</v>
      </c>
    </row>
    <row r="896" spans="1:14" x14ac:dyDescent="0.25">
      <c r="A896" s="264"/>
      <c r="B896" s="560"/>
      <c r="C896" s="367" t="s">
        <v>58</v>
      </c>
      <c r="D896" s="367" t="s">
        <v>58</v>
      </c>
      <c r="E896" s="264" t="s">
        <v>113</v>
      </c>
      <c r="F896" s="264">
        <v>5</v>
      </c>
      <c r="G896" s="264">
        <v>5</v>
      </c>
      <c r="H896" s="263"/>
      <c r="I896" s="264">
        <v>0.37</v>
      </c>
      <c r="J896" s="264">
        <v>0.12</v>
      </c>
      <c r="K896" s="264">
        <v>2.77</v>
      </c>
      <c r="L896" s="264">
        <v>15.83</v>
      </c>
      <c r="M896" s="87"/>
      <c r="N896" s="128">
        <f t="shared" si="51"/>
        <v>0</v>
      </c>
    </row>
    <row r="897" spans="1:14" x14ac:dyDescent="0.25">
      <c r="A897" s="264"/>
      <c r="B897" s="530"/>
      <c r="C897" s="289"/>
      <c r="D897" s="289"/>
      <c r="E897" s="264" t="s">
        <v>44</v>
      </c>
      <c r="F897" s="264">
        <v>12.5</v>
      </c>
      <c r="G897" s="264">
        <v>10</v>
      </c>
      <c r="H897" s="263"/>
      <c r="I897" s="264">
        <v>0.16300000000000001</v>
      </c>
      <c r="J897" s="264">
        <v>0.01</v>
      </c>
      <c r="K897" s="264">
        <v>0.84</v>
      </c>
      <c r="L897" s="264">
        <v>3.4</v>
      </c>
      <c r="M897" s="87">
        <v>36.67</v>
      </c>
      <c r="N897" s="128">
        <f t="shared" si="51"/>
        <v>0.45837499999999998</v>
      </c>
    </row>
    <row r="898" spans="1:14" x14ac:dyDescent="0.25">
      <c r="A898" s="264"/>
      <c r="B898" s="263"/>
      <c r="C898" s="312"/>
      <c r="D898" s="312"/>
      <c r="E898" s="264" t="s">
        <v>53</v>
      </c>
      <c r="F898" s="264">
        <v>12</v>
      </c>
      <c r="G898" s="264">
        <v>10</v>
      </c>
      <c r="H898" s="263"/>
      <c r="I898" s="264">
        <v>0.16</v>
      </c>
      <c r="J898" s="264"/>
      <c r="K898" s="264">
        <v>0.98</v>
      </c>
      <c r="L898" s="264">
        <v>4.13</v>
      </c>
      <c r="M898" s="87">
        <v>27.74</v>
      </c>
      <c r="N898" s="128">
        <f t="shared" si="51"/>
        <v>0.33288000000000001</v>
      </c>
    </row>
    <row r="899" spans="1:14" x14ac:dyDescent="0.25">
      <c r="A899" s="264"/>
      <c r="B899" s="263"/>
      <c r="C899" s="312"/>
      <c r="D899" s="312"/>
      <c r="E899" s="264" t="s">
        <v>52</v>
      </c>
      <c r="F899" s="264">
        <v>2.5</v>
      </c>
      <c r="G899" s="264">
        <v>2.5</v>
      </c>
      <c r="H899" s="263"/>
      <c r="I899" s="264"/>
      <c r="J899" s="264">
        <v>2.4900000000000002</v>
      </c>
      <c r="K899" s="264"/>
      <c r="L899" s="264">
        <v>22.48</v>
      </c>
      <c r="M899" s="87">
        <v>118.3</v>
      </c>
      <c r="N899" s="128">
        <f t="shared" si="51"/>
        <v>0.29575000000000001</v>
      </c>
    </row>
    <row r="900" spans="1:14" x14ac:dyDescent="0.25">
      <c r="A900" s="264"/>
      <c r="B900" s="263"/>
      <c r="C900" s="312"/>
      <c r="D900" s="312"/>
      <c r="E900" s="264" t="s">
        <v>114</v>
      </c>
      <c r="F900" s="264">
        <v>187.5</v>
      </c>
      <c r="G900" s="264">
        <v>187.5</v>
      </c>
      <c r="H900" s="263"/>
      <c r="I900" s="264">
        <v>0.7</v>
      </c>
      <c r="J900" s="264">
        <v>0.17</v>
      </c>
      <c r="K900" s="264"/>
      <c r="L900" s="264">
        <v>5.25</v>
      </c>
      <c r="M900" s="87"/>
      <c r="N900" s="128">
        <f t="shared" si="51"/>
        <v>0</v>
      </c>
    </row>
    <row r="901" spans="1:14" x14ac:dyDescent="0.25">
      <c r="A901" s="264"/>
      <c r="B901" s="263"/>
      <c r="C901" s="312"/>
      <c r="D901" s="312"/>
      <c r="E901" s="264" t="s">
        <v>22</v>
      </c>
      <c r="F901" s="264">
        <v>1</v>
      </c>
      <c r="G901" s="264"/>
      <c r="H901" s="263"/>
      <c r="I901" s="264"/>
      <c r="J901" s="264"/>
      <c r="K901" s="264" t="s">
        <v>21</v>
      </c>
      <c r="L901" s="264"/>
      <c r="M901" s="87"/>
      <c r="N901" s="128">
        <f t="shared" si="51"/>
        <v>0</v>
      </c>
    </row>
    <row r="902" spans="1:14" x14ac:dyDescent="0.25">
      <c r="A902" s="264"/>
      <c r="B902" s="263"/>
      <c r="C902" s="312"/>
      <c r="D902" s="312"/>
      <c r="E902" s="264" t="s">
        <v>56</v>
      </c>
      <c r="F902" s="264">
        <v>54</v>
      </c>
      <c r="G902" s="264" t="s">
        <v>115</v>
      </c>
      <c r="H902" s="263"/>
      <c r="I902" s="264">
        <v>10</v>
      </c>
      <c r="J902" s="264">
        <v>6.48</v>
      </c>
      <c r="K902" s="264" t="s">
        <v>21</v>
      </c>
      <c r="L902" s="264">
        <v>88.29</v>
      </c>
      <c r="M902" s="87">
        <v>323.91000000000003</v>
      </c>
      <c r="N902" s="128">
        <f t="shared" si="51"/>
        <v>17.491140000000001</v>
      </c>
    </row>
    <row r="903" spans="1:14" x14ac:dyDescent="0.25">
      <c r="A903" s="264"/>
      <c r="B903" s="263"/>
      <c r="C903" s="312"/>
      <c r="D903" s="312"/>
      <c r="E903" s="264"/>
      <c r="F903" s="264"/>
      <c r="G903" s="264"/>
      <c r="H903" s="263" t="s">
        <v>58</v>
      </c>
      <c r="I903" s="77">
        <v>13.393000000000001</v>
      </c>
      <c r="J903" s="77">
        <v>9.5500000000000007</v>
      </c>
      <c r="K903" s="77">
        <v>17.04</v>
      </c>
      <c r="L903" s="77">
        <v>196.98000000000002</v>
      </c>
      <c r="M903" s="72"/>
      <c r="N903" s="129">
        <f>SUM(N895:N902)</f>
        <v>21.594145000000001</v>
      </c>
    </row>
    <row r="904" spans="1:14" x14ac:dyDescent="0.25">
      <c r="A904" s="264" t="s">
        <v>116</v>
      </c>
      <c r="B904" s="559" t="s">
        <v>117</v>
      </c>
      <c r="C904" s="312"/>
      <c r="D904" s="312"/>
      <c r="E904" s="264" t="s">
        <v>434</v>
      </c>
      <c r="F904" s="264">
        <v>66</v>
      </c>
      <c r="G904" s="264">
        <v>30.96</v>
      </c>
      <c r="H904" s="263"/>
      <c r="I904" s="264">
        <v>10.49</v>
      </c>
      <c r="J904" s="264">
        <v>0.27</v>
      </c>
      <c r="K904" s="264" t="s">
        <v>21</v>
      </c>
      <c r="L904" s="264">
        <v>21.86</v>
      </c>
      <c r="M904" s="87">
        <v>454.47</v>
      </c>
      <c r="N904" s="128">
        <f t="shared" si="51"/>
        <v>29.99502</v>
      </c>
    </row>
    <row r="905" spans="1:14" x14ac:dyDescent="0.25">
      <c r="A905" s="264"/>
      <c r="B905" s="559"/>
      <c r="C905" s="368" t="s">
        <v>121</v>
      </c>
      <c r="D905" s="368" t="s">
        <v>121</v>
      </c>
      <c r="E905" s="264" t="s">
        <v>72</v>
      </c>
      <c r="F905" s="264">
        <v>10</v>
      </c>
      <c r="G905" s="264">
        <v>10</v>
      </c>
      <c r="H905" s="263"/>
      <c r="I905" s="264">
        <v>0.87</v>
      </c>
      <c r="J905" s="264">
        <v>0.15</v>
      </c>
      <c r="K905" s="264">
        <v>4</v>
      </c>
      <c r="L905" s="264">
        <v>20.9</v>
      </c>
      <c r="M905" s="87">
        <v>55.61</v>
      </c>
      <c r="N905" s="128">
        <f t="shared" si="51"/>
        <v>0.55610000000000004</v>
      </c>
    </row>
    <row r="906" spans="1:14" x14ac:dyDescent="0.25">
      <c r="A906" s="264"/>
      <c r="B906" s="263"/>
      <c r="C906" s="312"/>
      <c r="D906" s="312"/>
      <c r="E906" s="264" t="s">
        <v>19</v>
      </c>
      <c r="F906" s="264">
        <v>15</v>
      </c>
      <c r="G906" s="264">
        <v>15</v>
      </c>
      <c r="H906" s="263"/>
      <c r="I906" s="264">
        <v>0.42</v>
      </c>
      <c r="J906" s="264">
        <v>0.48</v>
      </c>
      <c r="K906" s="264">
        <v>0.5</v>
      </c>
      <c r="L906" s="264">
        <v>8.6999999999999993</v>
      </c>
      <c r="M906" s="87">
        <v>51.71</v>
      </c>
      <c r="N906" s="128">
        <f t="shared" si="51"/>
        <v>0.77564999999999995</v>
      </c>
    </row>
    <row r="907" spans="1:14" x14ac:dyDescent="0.25">
      <c r="A907" s="264"/>
      <c r="B907" s="263"/>
      <c r="C907" s="312"/>
      <c r="D907" s="312"/>
      <c r="E907" s="264" t="s">
        <v>53</v>
      </c>
      <c r="F907" s="264">
        <v>12</v>
      </c>
      <c r="G907" s="264">
        <v>10</v>
      </c>
      <c r="H907" s="263"/>
      <c r="I907" s="264">
        <v>0.16</v>
      </c>
      <c r="J907" s="264" t="s">
        <v>21</v>
      </c>
      <c r="K907" s="264">
        <v>0.98</v>
      </c>
      <c r="L907" s="264">
        <v>4.13</v>
      </c>
      <c r="M907" s="87">
        <v>27.74</v>
      </c>
      <c r="N907" s="128">
        <f t="shared" si="51"/>
        <v>0.33288000000000001</v>
      </c>
    </row>
    <row r="908" spans="1:14" x14ac:dyDescent="0.25">
      <c r="A908" s="264"/>
      <c r="B908" s="263"/>
      <c r="C908" s="312"/>
      <c r="D908" s="312"/>
      <c r="E908" s="264" t="s">
        <v>65</v>
      </c>
      <c r="F908" s="264">
        <v>6</v>
      </c>
      <c r="G908" s="264">
        <v>6</v>
      </c>
      <c r="H908" s="263"/>
      <c r="I908" s="264">
        <v>0.61</v>
      </c>
      <c r="J908" s="264">
        <v>0.06</v>
      </c>
      <c r="K908" s="264">
        <v>4.88</v>
      </c>
      <c r="L908" s="264">
        <v>20.04</v>
      </c>
      <c r="M908" s="87">
        <v>31.32</v>
      </c>
      <c r="N908" s="128">
        <f t="shared" si="51"/>
        <v>0.18792</v>
      </c>
    </row>
    <row r="909" spans="1:14" x14ac:dyDescent="0.25">
      <c r="A909" s="264"/>
      <c r="B909" s="263"/>
      <c r="C909" s="312"/>
      <c r="D909" s="312"/>
      <c r="E909" s="264" t="s">
        <v>96</v>
      </c>
      <c r="F909" s="264"/>
      <c r="G909" s="264">
        <v>88</v>
      </c>
      <c r="H909" s="263"/>
      <c r="I909" s="264"/>
      <c r="J909" s="264"/>
      <c r="K909" s="264"/>
      <c r="L909" s="264"/>
      <c r="M909" s="87"/>
      <c r="N909" s="128"/>
    </row>
    <row r="910" spans="1:14" x14ac:dyDescent="0.25">
      <c r="A910" s="264"/>
      <c r="B910" s="263"/>
      <c r="C910" s="312"/>
      <c r="D910" s="312"/>
      <c r="E910" s="264" t="s">
        <v>52</v>
      </c>
      <c r="F910" s="264">
        <v>5</v>
      </c>
      <c r="G910" s="264">
        <v>5</v>
      </c>
      <c r="H910" s="263"/>
      <c r="I910" s="264"/>
      <c r="J910" s="264">
        <v>4.99</v>
      </c>
      <c r="K910" s="264"/>
      <c r="L910" s="264">
        <v>44.95</v>
      </c>
      <c r="M910" s="87">
        <v>118.3</v>
      </c>
      <c r="N910" s="128">
        <f t="shared" si="51"/>
        <v>0.59150000000000003</v>
      </c>
    </row>
    <row r="911" spans="1:14" x14ac:dyDescent="0.25">
      <c r="A911" s="264"/>
      <c r="B911" s="263"/>
      <c r="C911" s="312"/>
      <c r="D911" s="312"/>
      <c r="E911" s="264" t="s">
        <v>119</v>
      </c>
      <c r="F911" s="264"/>
      <c r="G911" s="264">
        <v>75</v>
      </c>
      <c r="H911" s="263"/>
      <c r="I911" s="264"/>
      <c r="J911" s="264"/>
      <c r="K911" s="264"/>
      <c r="L911" s="264"/>
      <c r="M911" s="87"/>
      <c r="N911" s="128">
        <f t="shared" si="51"/>
        <v>0</v>
      </c>
    </row>
    <row r="912" spans="1:14" x14ac:dyDescent="0.25">
      <c r="A912" s="264"/>
      <c r="B912" s="263"/>
      <c r="C912" s="312"/>
      <c r="D912" s="312"/>
      <c r="E912" s="264" t="s">
        <v>22</v>
      </c>
      <c r="F912" s="264">
        <v>1</v>
      </c>
      <c r="G912" s="264">
        <v>1</v>
      </c>
      <c r="H912" s="263"/>
      <c r="I912" s="264"/>
      <c r="J912" s="264"/>
      <c r="K912" s="264"/>
      <c r="L912" s="264"/>
      <c r="M912" s="87"/>
      <c r="N912" s="128">
        <f t="shared" si="51"/>
        <v>0</v>
      </c>
    </row>
    <row r="913" spans="1:14" x14ac:dyDescent="0.25">
      <c r="A913" s="264"/>
      <c r="B913" s="263"/>
      <c r="C913" s="312"/>
      <c r="D913" s="312"/>
      <c r="E913" s="264" t="s">
        <v>120</v>
      </c>
      <c r="F913" s="264">
        <v>0.2</v>
      </c>
      <c r="G913" s="264"/>
      <c r="H913" s="263"/>
      <c r="I913" s="264">
        <v>1.8</v>
      </c>
      <c r="J913" s="264">
        <v>0.89</v>
      </c>
      <c r="K913" s="264">
        <v>4.79</v>
      </c>
      <c r="L913" s="264">
        <v>25.16</v>
      </c>
      <c r="M913" s="87"/>
      <c r="N913" s="128">
        <f t="shared" si="51"/>
        <v>0</v>
      </c>
    </row>
    <row r="914" spans="1:14" x14ac:dyDescent="0.25">
      <c r="A914" s="264"/>
      <c r="B914" s="263"/>
      <c r="C914" s="312"/>
      <c r="D914" s="312"/>
      <c r="E914" s="264"/>
      <c r="F914" s="264"/>
      <c r="G914" s="264"/>
      <c r="H914" s="263" t="s">
        <v>121</v>
      </c>
      <c r="I914" s="77">
        <v>14.35</v>
      </c>
      <c r="J914" s="77">
        <v>6.84</v>
      </c>
      <c r="K914" s="77">
        <v>15.149999999999999</v>
      </c>
      <c r="L914" s="77">
        <v>145.74</v>
      </c>
      <c r="M914" s="72"/>
      <c r="N914" s="129">
        <f>SUM(N904:N913)</f>
        <v>32.439070000000001</v>
      </c>
    </row>
    <row r="915" spans="1:14" x14ac:dyDescent="0.25">
      <c r="A915" s="264" t="s">
        <v>69</v>
      </c>
      <c r="B915" s="559" t="s">
        <v>122</v>
      </c>
      <c r="C915" s="312">
        <v>100</v>
      </c>
      <c r="D915" s="312">
        <v>100</v>
      </c>
      <c r="E915" s="264" t="s">
        <v>51</v>
      </c>
      <c r="F915" s="264">
        <v>250.5</v>
      </c>
      <c r="G915" s="264">
        <v>180</v>
      </c>
      <c r="H915" s="263"/>
      <c r="I915" s="264">
        <v>5.01</v>
      </c>
      <c r="J915" s="264">
        <v>0.72</v>
      </c>
      <c r="K915" s="264">
        <v>31.19</v>
      </c>
      <c r="L915" s="264">
        <v>144.29</v>
      </c>
      <c r="M915" s="87">
        <v>30.16</v>
      </c>
      <c r="N915" s="128">
        <f t="shared" si="51"/>
        <v>7.5550800000000002</v>
      </c>
    </row>
    <row r="916" spans="1:14" x14ac:dyDescent="0.25">
      <c r="A916" s="264"/>
      <c r="B916" s="559"/>
      <c r="C916" s="312"/>
      <c r="D916" s="312"/>
      <c r="E916" s="264" t="s">
        <v>19</v>
      </c>
      <c r="F916" s="264">
        <v>24</v>
      </c>
      <c r="G916" s="264">
        <v>23.76</v>
      </c>
      <c r="H916" s="263"/>
      <c r="I916" s="264">
        <v>0.67</v>
      </c>
      <c r="J916" s="264">
        <v>0.76</v>
      </c>
      <c r="K916" s="264">
        <v>1.1200000000000001</v>
      </c>
      <c r="L916" s="264">
        <v>13.9</v>
      </c>
      <c r="M916" s="87">
        <v>51.71</v>
      </c>
      <c r="N916" s="128">
        <f t="shared" si="51"/>
        <v>1.2410399999999999</v>
      </c>
    </row>
    <row r="917" spans="1:14" x14ac:dyDescent="0.25">
      <c r="A917" s="264"/>
      <c r="B917" s="263"/>
      <c r="C917" s="312"/>
      <c r="D917" s="312"/>
      <c r="E917" s="264" t="s">
        <v>23</v>
      </c>
      <c r="F917" s="264">
        <v>5.2</v>
      </c>
      <c r="G917" s="264"/>
      <c r="H917" s="263"/>
      <c r="I917" s="264">
        <v>0.04</v>
      </c>
      <c r="J917" s="264">
        <v>3.77</v>
      </c>
      <c r="K917" s="264">
        <v>0.13</v>
      </c>
      <c r="L917" s="264">
        <v>34.369999999999997</v>
      </c>
      <c r="M917" s="87">
        <v>504.7</v>
      </c>
      <c r="N917" s="128">
        <f t="shared" si="51"/>
        <v>2.6244399999999999</v>
      </c>
    </row>
    <row r="918" spans="1:14" x14ac:dyDescent="0.25">
      <c r="A918" s="264"/>
      <c r="B918" s="263"/>
      <c r="C918" s="312"/>
      <c r="D918" s="312"/>
      <c r="E918" s="264" t="s">
        <v>22</v>
      </c>
      <c r="F918" s="264">
        <v>1.5</v>
      </c>
      <c r="G918" s="264"/>
      <c r="H918" s="263"/>
      <c r="I918" s="264" t="s">
        <v>21</v>
      </c>
      <c r="J918" s="264" t="s">
        <v>21</v>
      </c>
      <c r="K918" s="264" t="s">
        <v>21</v>
      </c>
      <c r="L918" s="264" t="s">
        <v>21</v>
      </c>
      <c r="M918" s="87"/>
      <c r="N918" s="128">
        <f t="shared" si="51"/>
        <v>0</v>
      </c>
    </row>
    <row r="919" spans="1:14" x14ac:dyDescent="0.25">
      <c r="A919" s="264"/>
      <c r="B919" s="263"/>
      <c r="C919" s="312"/>
      <c r="D919" s="312"/>
      <c r="E919" s="264"/>
      <c r="F919" s="264"/>
      <c r="G919" s="264"/>
      <c r="H919" s="263">
        <v>100</v>
      </c>
      <c r="I919" s="77">
        <v>5.72</v>
      </c>
      <c r="J919" s="77">
        <v>5.25</v>
      </c>
      <c r="K919" s="77">
        <v>32.440000000000005</v>
      </c>
      <c r="L919" s="77">
        <v>192.56</v>
      </c>
      <c r="M919" s="72"/>
      <c r="N919" s="129">
        <f>SUM(N915:N918)</f>
        <v>11.42056</v>
      </c>
    </row>
    <row r="920" spans="1:14" x14ac:dyDescent="0.25">
      <c r="A920" s="98" t="s">
        <v>123</v>
      </c>
      <c r="B920" s="99" t="s">
        <v>124</v>
      </c>
      <c r="C920" s="99">
        <v>200</v>
      </c>
      <c r="D920" s="99">
        <v>200</v>
      </c>
      <c r="E920" s="98" t="s">
        <v>125</v>
      </c>
      <c r="F920" s="98">
        <v>20</v>
      </c>
      <c r="G920" s="98">
        <v>20</v>
      </c>
      <c r="H920" s="99"/>
      <c r="I920" s="98">
        <v>0.09</v>
      </c>
      <c r="J920" s="98" t="s">
        <v>21</v>
      </c>
      <c r="K920" s="98">
        <v>20.8</v>
      </c>
      <c r="L920" s="74">
        <v>81.12</v>
      </c>
      <c r="M920" s="72">
        <v>75.12</v>
      </c>
      <c r="N920" s="128">
        <f t="shared" si="51"/>
        <v>1.5024000000000002</v>
      </c>
    </row>
    <row r="921" spans="1:14" x14ac:dyDescent="0.25">
      <c r="A921" s="98"/>
      <c r="B921" s="99"/>
      <c r="C921" s="99"/>
      <c r="D921" s="99"/>
      <c r="E921" s="98" t="s">
        <v>126</v>
      </c>
      <c r="F921" s="98">
        <v>10</v>
      </c>
      <c r="G921" s="98">
        <v>10</v>
      </c>
      <c r="H921" s="99"/>
      <c r="I921" s="98"/>
      <c r="J921" s="98"/>
      <c r="K921" s="98">
        <v>9.98</v>
      </c>
      <c r="L921" s="74">
        <v>37.9</v>
      </c>
      <c r="M921" s="72">
        <v>52.87</v>
      </c>
      <c r="N921" s="128">
        <f t="shared" si="51"/>
        <v>0.52869999999999995</v>
      </c>
    </row>
    <row r="922" spans="1:14" x14ac:dyDescent="0.25">
      <c r="A922" s="98"/>
      <c r="B922" s="100"/>
      <c r="C922" s="100"/>
      <c r="D922" s="100"/>
      <c r="E922" s="98"/>
      <c r="F922" s="98"/>
      <c r="G922" s="98"/>
      <c r="H922" s="99"/>
      <c r="I922" s="98"/>
      <c r="J922" s="98"/>
      <c r="K922" s="98"/>
      <c r="L922" s="74"/>
      <c r="M922" s="72"/>
      <c r="N922" s="129">
        <f>SUM(N920:N921)</f>
        <v>2.0311000000000003</v>
      </c>
    </row>
    <row r="923" spans="1:14" x14ac:dyDescent="0.25">
      <c r="A923" s="83"/>
      <c r="B923" s="84" t="s">
        <v>72</v>
      </c>
      <c r="C923" s="84" t="s">
        <v>378</v>
      </c>
      <c r="D923" s="84" t="s">
        <v>379</v>
      </c>
      <c r="E923" s="83" t="s">
        <v>73</v>
      </c>
      <c r="F923" s="83">
        <v>40</v>
      </c>
      <c r="G923" s="83">
        <v>40</v>
      </c>
      <c r="H923" s="84">
        <v>40</v>
      </c>
      <c r="I923" s="264">
        <v>3.48</v>
      </c>
      <c r="J923" s="264">
        <v>0.6</v>
      </c>
      <c r="K923" s="264">
        <v>16</v>
      </c>
      <c r="L923" s="264">
        <v>83.6</v>
      </c>
      <c r="M923" s="87">
        <v>55.61</v>
      </c>
      <c r="N923" s="128">
        <f t="shared" ref="N923:N986" si="52">F923*M923/1000</f>
        <v>2.2244000000000002</v>
      </c>
    </row>
    <row r="924" spans="1:14" x14ac:dyDescent="0.25">
      <c r="A924" s="83"/>
      <c r="B924" s="84"/>
      <c r="C924" s="84"/>
      <c r="D924" s="84"/>
      <c r="E924" s="264" t="s">
        <v>74</v>
      </c>
      <c r="F924" s="264">
        <v>80</v>
      </c>
      <c r="G924" s="264">
        <v>80</v>
      </c>
      <c r="H924" s="263">
        <v>80</v>
      </c>
      <c r="I924" s="264">
        <v>5.28</v>
      </c>
      <c r="J924" s="264">
        <v>0.96</v>
      </c>
      <c r="K924" s="264">
        <v>28.24</v>
      </c>
      <c r="L924" s="264">
        <v>144.80000000000001</v>
      </c>
      <c r="M924" s="87">
        <v>46.28</v>
      </c>
      <c r="N924" s="128">
        <f t="shared" si="52"/>
        <v>3.7023999999999999</v>
      </c>
    </row>
    <row r="925" spans="1:14" ht="13.5" customHeight="1" x14ac:dyDescent="0.25">
      <c r="A925" s="83"/>
      <c r="B925" s="84"/>
      <c r="C925" s="84"/>
      <c r="D925" s="84"/>
      <c r="E925" s="264"/>
      <c r="F925" s="264"/>
      <c r="G925" s="264"/>
      <c r="H925" s="263"/>
      <c r="I925" s="77">
        <v>8.76</v>
      </c>
      <c r="J925" s="77">
        <v>1.56</v>
      </c>
      <c r="K925" s="77">
        <v>44.239999999999995</v>
      </c>
      <c r="L925" s="77">
        <v>228.4</v>
      </c>
      <c r="M925" s="72"/>
      <c r="N925" s="129">
        <f>SUM(N923:N924)</f>
        <v>5.9268000000000001</v>
      </c>
    </row>
    <row r="926" spans="1:14" ht="12" customHeight="1" x14ac:dyDescent="0.25">
      <c r="A926" s="264" t="s">
        <v>127</v>
      </c>
      <c r="B926" s="559" t="s">
        <v>128</v>
      </c>
      <c r="C926" s="312"/>
      <c r="D926" s="312"/>
      <c r="E926" s="264" t="s">
        <v>65</v>
      </c>
      <c r="F926" s="264">
        <v>24.4</v>
      </c>
      <c r="G926" s="264"/>
      <c r="H926" s="263"/>
      <c r="I926" s="264">
        <v>3.78</v>
      </c>
      <c r="J926" s="264">
        <v>0.4</v>
      </c>
      <c r="K926" s="264">
        <v>26.32</v>
      </c>
      <c r="L926" s="264">
        <v>122.6</v>
      </c>
      <c r="M926" s="87">
        <v>31.32</v>
      </c>
      <c r="N926" s="128">
        <f t="shared" si="52"/>
        <v>0.764208</v>
      </c>
    </row>
    <row r="927" spans="1:14" x14ac:dyDescent="0.25">
      <c r="A927" s="264"/>
      <c r="B927" s="559"/>
      <c r="C927" s="312"/>
      <c r="D927" s="312"/>
      <c r="E927" s="264" t="s">
        <v>20</v>
      </c>
      <c r="F927" s="264">
        <v>1.7</v>
      </c>
      <c r="G927" s="264"/>
      <c r="H927" s="263"/>
      <c r="I927" s="264" t="s">
        <v>21</v>
      </c>
      <c r="J927" s="264" t="s">
        <v>21</v>
      </c>
      <c r="K927" s="264">
        <v>2.54</v>
      </c>
      <c r="L927" s="264">
        <v>9.6</v>
      </c>
      <c r="M927" s="87">
        <v>52.87</v>
      </c>
      <c r="N927" s="128">
        <f t="shared" si="52"/>
        <v>8.9878999999999987E-2</v>
      </c>
    </row>
    <row r="928" spans="1:14" x14ac:dyDescent="0.25">
      <c r="A928" s="264"/>
      <c r="B928" s="263"/>
      <c r="C928" s="312"/>
      <c r="D928" s="312"/>
      <c r="E928" s="264" t="s">
        <v>23</v>
      </c>
      <c r="F928" s="264">
        <v>0.7</v>
      </c>
      <c r="G928" s="264"/>
      <c r="H928" s="263"/>
      <c r="I928" s="264">
        <v>0.01</v>
      </c>
      <c r="J928" s="264">
        <v>0.52</v>
      </c>
      <c r="K928" s="264">
        <v>1.7999999999999999E-2</v>
      </c>
      <c r="L928" s="264">
        <v>4.62</v>
      </c>
      <c r="M928" s="87">
        <v>504.7</v>
      </c>
      <c r="N928" s="128">
        <f t="shared" si="52"/>
        <v>0.35328999999999994</v>
      </c>
    </row>
    <row r="929" spans="1:14" x14ac:dyDescent="0.25">
      <c r="A929" s="264"/>
      <c r="B929" s="263"/>
      <c r="C929" s="312">
        <v>50</v>
      </c>
      <c r="D929" s="312">
        <v>50</v>
      </c>
      <c r="E929" s="264" t="s">
        <v>92</v>
      </c>
      <c r="F929" s="264">
        <v>0.2</v>
      </c>
      <c r="G929" s="264"/>
      <c r="H929" s="263"/>
      <c r="I929" s="264">
        <v>0.16</v>
      </c>
      <c r="J929" s="264">
        <v>0.14000000000000001</v>
      </c>
      <c r="K929" s="264" t="s">
        <v>21</v>
      </c>
      <c r="L929" s="264">
        <v>2</v>
      </c>
      <c r="M929" s="87">
        <v>220.75</v>
      </c>
      <c r="N929" s="128">
        <f t="shared" si="52"/>
        <v>4.4150000000000009E-2</v>
      </c>
    </row>
    <row r="930" spans="1:14" x14ac:dyDescent="0.25">
      <c r="A930" s="264"/>
      <c r="B930" s="263"/>
      <c r="C930" s="312"/>
      <c r="D930" s="312"/>
      <c r="E930" s="264" t="s">
        <v>22</v>
      </c>
      <c r="F930" s="264">
        <v>0.4</v>
      </c>
      <c r="G930" s="264"/>
      <c r="H930" s="263"/>
      <c r="I930" s="264" t="s">
        <v>21</v>
      </c>
      <c r="J930" s="264" t="s">
        <v>21</v>
      </c>
      <c r="K930" s="264" t="s">
        <v>21</v>
      </c>
      <c r="L930" s="264" t="s">
        <v>21</v>
      </c>
      <c r="M930" s="87"/>
      <c r="N930" s="128">
        <f t="shared" si="52"/>
        <v>0</v>
      </c>
    </row>
    <row r="931" spans="1:14" x14ac:dyDescent="0.25">
      <c r="A931" s="264"/>
      <c r="B931" s="263"/>
      <c r="C931" s="312"/>
      <c r="D931" s="312"/>
      <c r="E931" s="264" t="s">
        <v>129</v>
      </c>
      <c r="F931" s="264">
        <v>0.7</v>
      </c>
      <c r="G931" s="264"/>
      <c r="H931" s="263"/>
      <c r="I931" s="264" t="s">
        <v>21</v>
      </c>
      <c r="J931" s="264" t="s">
        <v>21</v>
      </c>
      <c r="K931" s="264" t="s">
        <v>21</v>
      </c>
      <c r="L931" s="264" t="s">
        <v>21</v>
      </c>
      <c r="M931" s="87"/>
      <c r="N931" s="128">
        <f t="shared" si="52"/>
        <v>0</v>
      </c>
    </row>
    <row r="932" spans="1:14" x14ac:dyDescent="0.25">
      <c r="A932" s="264"/>
      <c r="B932" s="263"/>
      <c r="C932" s="312"/>
      <c r="D932" s="312"/>
      <c r="E932" s="264" t="s">
        <v>130</v>
      </c>
      <c r="F932" s="264">
        <v>1.7</v>
      </c>
      <c r="G932" s="264"/>
      <c r="H932" s="263"/>
      <c r="I932" s="264">
        <v>0.17</v>
      </c>
      <c r="J932" s="264">
        <v>0.01</v>
      </c>
      <c r="K932" s="264">
        <v>1.17</v>
      </c>
      <c r="L932" s="264">
        <v>5.67</v>
      </c>
      <c r="M932" s="87">
        <v>31.32</v>
      </c>
      <c r="N932" s="128">
        <f t="shared" si="52"/>
        <v>5.3244E-2</v>
      </c>
    </row>
    <row r="933" spans="1:14" x14ac:dyDescent="0.25">
      <c r="A933" s="264"/>
      <c r="B933" s="263"/>
      <c r="C933" s="312"/>
      <c r="D933" s="312"/>
      <c r="E933" s="264" t="s">
        <v>131</v>
      </c>
      <c r="F933" s="264">
        <v>0.25</v>
      </c>
      <c r="G933" s="264"/>
      <c r="H933" s="263"/>
      <c r="I933" s="264"/>
      <c r="J933" s="264">
        <v>0.25</v>
      </c>
      <c r="K933" s="264"/>
      <c r="L933" s="264">
        <v>2.25</v>
      </c>
      <c r="M933" s="87">
        <v>118.3</v>
      </c>
      <c r="N933" s="128">
        <f t="shared" si="52"/>
        <v>2.9575000000000001E-2</v>
      </c>
    </row>
    <row r="934" spans="1:14" ht="12.75" customHeight="1" x14ac:dyDescent="0.25">
      <c r="A934" s="264"/>
      <c r="B934" s="263"/>
      <c r="C934" s="312"/>
      <c r="D934" s="312"/>
      <c r="E934" s="264" t="s">
        <v>132</v>
      </c>
      <c r="F934" s="264">
        <v>1</v>
      </c>
      <c r="G934" s="264"/>
      <c r="H934" s="263"/>
      <c r="I934" s="264">
        <v>0.11</v>
      </c>
      <c r="J934" s="264">
        <v>0.01</v>
      </c>
      <c r="K934" s="264" t="s">
        <v>21</v>
      </c>
      <c r="L934" s="264">
        <v>2.04</v>
      </c>
      <c r="M934" s="87">
        <v>220.75</v>
      </c>
      <c r="N934" s="128">
        <f t="shared" si="52"/>
        <v>0.22075</v>
      </c>
    </row>
    <row r="935" spans="1:14" x14ac:dyDescent="0.25">
      <c r="A935" s="264"/>
      <c r="B935" s="263"/>
      <c r="C935" s="312"/>
      <c r="D935" s="312"/>
      <c r="E935" s="264" t="s">
        <v>133</v>
      </c>
      <c r="F935" s="264">
        <v>16.8</v>
      </c>
      <c r="G935" s="264"/>
      <c r="H935" s="263"/>
      <c r="I935" s="264"/>
      <c r="J935" s="264"/>
      <c r="K935" s="264"/>
      <c r="L935" s="264"/>
      <c r="M935" s="87"/>
      <c r="N935" s="128">
        <f t="shared" si="52"/>
        <v>0</v>
      </c>
    </row>
    <row r="936" spans="1:14" x14ac:dyDescent="0.25">
      <c r="A936" s="264"/>
      <c r="B936" s="263"/>
      <c r="C936" s="312"/>
      <c r="D936" s="312"/>
      <c r="E936" s="264" t="s">
        <v>46</v>
      </c>
      <c r="F936" s="264">
        <v>19.7</v>
      </c>
      <c r="G936" s="264">
        <v>17.34</v>
      </c>
      <c r="H936" s="263"/>
      <c r="I936" s="264">
        <v>0.08</v>
      </c>
      <c r="J936" s="264">
        <v>6.9000000000000006E-2</v>
      </c>
      <c r="K936" s="264">
        <v>1.79</v>
      </c>
      <c r="L936" s="264">
        <v>7.8</v>
      </c>
      <c r="M936" s="87">
        <v>83.14</v>
      </c>
      <c r="N936" s="128">
        <f t="shared" si="52"/>
        <v>1.637858</v>
      </c>
    </row>
    <row r="937" spans="1:14" x14ac:dyDescent="0.25">
      <c r="A937" s="264"/>
      <c r="B937" s="263"/>
      <c r="C937" s="312"/>
      <c r="D937" s="312"/>
      <c r="E937" s="264" t="s">
        <v>20</v>
      </c>
      <c r="F937" s="264">
        <v>3.3</v>
      </c>
      <c r="G937" s="264">
        <v>3.3</v>
      </c>
      <c r="H937" s="263"/>
      <c r="I937" s="264" t="s">
        <v>21</v>
      </c>
      <c r="J937" s="264"/>
      <c r="K937" s="264">
        <v>3.29</v>
      </c>
      <c r="L937" s="264">
        <v>12.51</v>
      </c>
      <c r="M937" s="87">
        <v>52.87</v>
      </c>
      <c r="N937" s="128">
        <f t="shared" si="52"/>
        <v>0.17447099999999999</v>
      </c>
    </row>
    <row r="938" spans="1:14" x14ac:dyDescent="0.25">
      <c r="A938" s="264"/>
      <c r="B938" s="263"/>
      <c r="C938" s="312"/>
      <c r="D938" s="312"/>
      <c r="E938" s="264"/>
      <c r="F938" s="264"/>
      <c r="G938" s="264"/>
      <c r="H938" s="263">
        <v>50</v>
      </c>
      <c r="I938" s="77">
        <v>4.3100000000000005</v>
      </c>
      <c r="J938" s="77">
        <v>1.399</v>
      </c>
      <c r="K938" s="77">
        <v>35.128</v>
      </c>
      <c r="L938" s="77">
        <v>169.08999999999997</v>
      </c>
      <c r="M938" s="72"/>
      <c r="N938" s="129">
        <f>SUM(N926:N937)</f>
        <v>3.3674249999999999</v>
      </c>
    </row>
    <row r="939" spans="1:14" x14ac:dyDescent="0.25">
      <c r="A939" s="264"/>
      <c r="B939" s="263" t="s">
        <v>326</v>
      </c>
      <c r="C939" s="312">
        <v>100</v>
      </c>
      <c r="D939" s="312">
        <v>100</v>
      </c>
      <c r="E939" s="264" t="s">
        <v>326</v>
      </c>
      <c r="F939" s="264">
        <v>100</v>
      </c>
      <c r="G939" s="264">
        <v>100</v>
      </c>
      <c r="H939" s="263"/>
      <c r="I939" s="264">
        <v>0.2</v>
      </c>
      <c r="J939" s="264">
        <v>5.4</v>
      </c>
      <c r="K939" s="264">
        <v>32</v>
      </c>
      <c r="L939" s="77">
        <v>144</v>
      </c>
      <c r="M939" s="87">
        <v>78.930000000000007</v>
      </c>
      <c r="N939" s="129">
        <f t="shared" si="52"/>
        <v>7.8930000000000007</v>
      </c>
    </row>
    <row r="940" spans="1:14" x14ac:dyDescent="0.25">
      <c r="A940" s="77"/>
      <c r="B940" s="251" t="s">
        <v>134</v>
      </c>
      <c r="C940" s="302"/>
      <c r="D940" s="302"/>
      <c r="E940" s="77"/>
      <c r="F940" s="77"/>
      <c r="G940" s="77"/>
      <c r="H940" s="251"/>
      <c r="I940" s="77">
        <v>47.922999999999995</v>
      </c>
      <c r="J940" s="77">
        <v>50.278999999999996</v>
      </c>
      <c r="K940" s="77">
        <v>183.38799999999998</v>
      </c>
      <c r="L940" s="77">
        <v>1288.8899999999999</v>
      </c>
      <c r="M940" s="72"/>
      <c r="N940" s="129">
        <f>N939+N938+N925+N922+N919+N914+N903+N894</f>
        <v>92.048761999999996</v>
      </c>
    </row>
    <row r="941" spans="1:14" x14ac:dyDescent="0.25">
      <c r="A941" s="264"/>
      <c r="B941" s="251" t="s">
        <v>85</v>
      </c>
      <c r="C941" s="302"/>
      <c r="D941" s="302"/>
      <c r="E941" s="264"/>
      <c r="F941" s="264"/>
      <c r="G941" s="264"/>
      <c r="H941" s="263"/>
      <c r="I941" s="77">
        <v>78.98299999999999</v>
      </c>
      <c r="J941" s="77">
        <v>82.929000000000002</v>
      </c>
      <c r="K941" s="77">
        <v>327.43799999999999</v>
      </c>
      <c r="L941" s="77">
        <v>2313.5699999999997</v>
      </c>
      <c r="M941" s="72">
        <v>0</v>
      </c>
      <c r="N941" s="129">
        <f>N940+N888</f>
        <v>160.130717</v>
      </c>
    </row>
    <row r="942" spans="1:14" ht="20.399999999999999" x14ac:dyDescent="0.25">
      <c r="A942" s="251" t="s">
        <v>1</v>
      </c>
      <c r="B942" s="250" t="s">
        <v>2</v>
      </c>
      <c r="C942" s="291"/>
      <c r="D942" s="291"/>
      <c r="E942" s="251" t="s">
        <v>3</v>
      </c>
      <c r="F942" s="251" t="s">
        <v>4</v>
      </c>
      <c r="G942" s="251" t="s">
        <v>5</v>
      </c>
      <c r="H942" s="251" t="s">
        <v>6</v>
      </c>
      <c r="I942" s="251" t="s">
        <v>7</v>
      </c>
      <c r="J942" s="251" t="s">
        <v>8</v>
      </c>
      <c r="K942" s="251" t="s">
        <v>9</v>
      </c>
      <c r="L942" s="251" t="s">
        <v>10</v>
      </c>
      <c r="M942" s="72" t="s">
        <v>11</v>
      </c>
      <c r="N942" s="128"/>
    </row>
    <row r="943" spans="1:14" x14ac:dyDescent="0.25">
      <c r="A943" s="532" t="s">
        <v>324</v>
      </c>
      <c r="B943" s="533"/>
      <c r="C943" s="292"/>
      <c r="D943" s="292"/>
      <c r="E943" s="77"/>
      <c r="F943" s="77"/>
      <c r="G943" s="77"/>
      <c r="H943" s="251"/>
      <c r="I943" s="264"/>
      <c r="J943" s="264"/>
      <c r="K943" s="264"/>
      <c r="L943" s="264"/>
      <c r="M943" s="72"/>
      <c r="N943" s="128"/>
    </row>
    <row r="944" spans="1:14" ht="12" customHeight="1" x14ac:dyDescent="0.25">
      <c r="A944" s="615" t="s">
        <v>14</v>
      </c>
      <c r="B944" s="616"/>
      <c r="C944" s="356"/>
      <c r="D944" s="356"/>
      <c r="E944" s="191"/>
      <c r="F944" s="191"/>
      <c r="G944" s="191"/>
      <c r="H944" s="192"/>
      <c r="I944" s="191"/>
      <c r="J944" s="191"/>
      <c r="K944" s="191"/>
      <c r="L944" s="191"/>
      <c r="M944" s="193"/>
      <c r="N944" s="128"/>
    </row>
    <row r="945" spans="1:14" ht="12" customHeight="1" x14ac:dyDescent="0.25">
      <c r="A945" s="264" t="s">
        <v>15</v>
      </c>
      <c r="B945" s="541" t="s">
        <v>168</v>
      </c>
      <c r="C945" s="300"/>
      <c r="D945" s="300"/>
      <c r="E945" s="264" t="s">
        <v>169</v>
      </c>
      <c r="F945" s="264">
        <v>33.299999999999997</v>
      </c>
      <c r="G945" s="264">
        <v>33.299999999999997</v>
      </c>
      <c r="H945" s="263"/>
      <c r="I945" s="264">
        <v>3.4</v>
      </c>
      <c r="J945" s="264">
        <v>0.33</v>
      </c>
      <c r="K945" s="264">
        <v>22.5</v>
      </c>
      <c r="L945" s="264">
        <v>109.2</v>
      </c>
      <c r="M945" s="72">
        <v>40.1</v>
      </c>
      <c r="N945" s="128">
        <f t="shared" ref="N945:N949" si="53">F945*M945/1000</f>
        <v>1.3353299999999999</v>
      </c>
    </row>
    <row r="946" spans="1:14" x14ac:dyDescent="0.25">
      <c r="A946" s="264"/>
      <c r="B946" s="608"/>
      <c r="C946" s="352"/>
      <c r="D946" s="352"/>
      <c r="E946" s="264" t="s">
        <v>20</v>
      </c>
      <c r="F946" s="264">
        <v>7.5</v>
      </c>
      <c r="G946" s="264">
        <v>7.5</v>
      </c>
      <c r="H946" s="263"/>
      <c r="I946" s="264" t="s">
        <v>21</v>
      </c>
      <c r="J946" s="264" t="s">
        <v>21</v>
      </c>
      <c r="K946" s="264">
        <v>7.4</v>
      </c>
      <c r="L946" s="264">
        <v>28.4</v>
      </c>
      <c r="M946" s="72">
        <v>54.87</v>
      </c>
      <c r="N946" s="128">
        <f t="shared" si="53"/>
        <v>0.41152499999999997</v>
      </c>
    </row>
    <row r="947" spans="1:14" x14ac:dyDescent="0.25">
      <c r="A947" s="264"/>
      <c r="B947" s="260"/>
      <c r="C947" s="369" t="s">
        <v>417</v>
      </c>
      <c r="D947" s="369" t="s">
        <v>400</v>
      </c>
      <c r="E947" s="264" t="s">
        <v>22</v>
      </c>
      <c r="F947" s="264">
        <v>0.06</v>
      </c>
      <c r="G947" s="264">
        <v>0.06</v>
      </c>
      <c r="H947" s="263"/>
      <c r="I947" s="264"/>
      <c r="J947" s="264"/>
      <c r="K947" s="264"/>
      <c r="L947" s="264"/>
      <c r="M947" s="72"/>
      <c r="N947" s="128">
        <f t="shared" si="53"/>
        <v>0</v>
      </c>
    </row>
    <row r="948" spans="1:14" ht="13.5" customHeight="1" x14ac:dyDescent="0.25">
      <c r="A948" s="264"/>
      <c r="B948" s="249"/>
      <c r="C948" s="290"/>
      <c r="D948" s="290"/>
      <c r="E948" s="264" t="s">
        <v>19</v>
      </c>
      <c r="F948" s="264">
        <v>73.8</v>
      </c>
      <c r="G948" s="264">
        <v>73.8</v>
      </c>
      <c r="H948" s="263"/>
      <c r="I948" s="264">
        <v>2.08</v>
      </c>
      <c r="J948" s="264">
        <v>2.36</v>
      </c>
      <c r="K948" s="264">
        <v>3.49</v>
      </c>
      <c r="L948" s="264">
        <v>42.8</v>
      </c>
      <c r="M948" s="72">
        <v>51.71</v>
      </c>
      <c r="N948" s="128">
        <f t="shared" si="53"/>
        <v>3.816198</v>
      </c>
    </row>
    <row r="949" spans="1:14" x14ac:dyDescent="0.25">
      <c r="A949" s="264"/>
      <c r="B949" s="249"/>
      <c r="C949" s="290"/>
      <c r="D949" s="290"/>
      <c r="E949" s="264" t="s">
        <v>23</v>
      </c>
      <c r="F949" s="264">
        <v>5</v>
      </c>
      <c r="G949" s="264">
        <v>5</v>
      </c>
      <c r="H949" s="263"/>
      <c r="I949" s="264">
        <v>0.04</v>
      </c>
      <c r="J949" s="264">
        <v>3.6</v>
      </c>
      <c r="K949" s="264">
        <v>0.28000000000000003</v>
      </c>
      <c r="L949" s="264">
        <v>33.049999999999997</v>
      </c>
      <c r="M949" s="72">
        <v>504.7</v>
      </c>
      <c r="N949" s="128">
        <f t="shared" si="53"/>
        <v>2.5234999999999999</v>
      </c>
    </row>
    <row r="950" spans="1:14" x14ac:dyDescent="0.25">
      <c r="A950" s="264"/>
      <c r="B950" s="249"/>
      <c r="C950" s="290"/>
      <c r="D950" s="290"/>
      <c r="E950" s="264"/>
      <c r="F950" s="264"/>
      <c r="G950" s="264"/>
      <c r="H950" s="263" t="s">
        <v>24</v>
      </c>
      <c r="I950" s="77">
        <v>5.5200000000000005</v>
      </c>
      <c r="J950" s="77">
        <v>6.29</v>
      </c>
      <c r="K950" s="77">
        <v>33.67</v>
      </c>
      <c r="L950" s="77">
        <v>213.45</v>
      </c>
      <c r="M950" s="72"/>
      <c r="N950" s="129">
        <f>SUM(N945:N949)</f>
        <v>8.0865530000000003</v>
      </c>
    </row>
    <row r="951" spans="1:14" x14ac:dyDescent="0.25">
      <c r="A951" s="264" t="s">
        <v>25</v>
      </c>
      <c r="B951" s="529" t="s">
        <v>26</v>
      </c>
      <c r="C951" s="288"/>
      <c r="D951" s="288"/>
      <c r="E951" s="264" t="s">
        <v>27</v>
      </c>
      <c r="F951" s="264">
        <v>4</v>
      </c>
      <c r="G951" s="264"/>
      <c r="H951" s="263"/>
      <c r="I951" s="264">
        <v>0.19</v>
      </c>
      <c r="J951" s="264">
        <v>0.14000000000000001</v>
      </c>
      <c r="K951" s="264">
        <v>0.3</v>
      </c>
      <c r="L951" s="264"/>
      <c r="M951" s="72">
        <v>210.72</v>
      </c>
      <c r="N951" s="128">
        <f t="shared" si="52"/>
        <v>0.84287999999999996</v>
      </c>
    </row>
    <row r="952" spans="1:14" x14ac:dyDescent="0.25">
      <c r="A952" s="264" t="s">
        <v>28</v>
      </c>
      <c r="B952" s="530"/>
      <c r="C952" s="289">
        <v>200</v>
      </c>
      <c r="D952" s="289">
        <v>200</v>
      </c>
      <c r="E952" s="264" t="s">
        <v>145</v>
      </c>
      <c r="F952" s="264">
        <v>100</v>
      </c>
      <c r="G952" s="264"/>
      <c r="H952" s="263"/>
      <c r="I952" s="264">
        <v>2.82</v>
      </c>
      <c r="J952" s="264">
        <v>3.2</v>
      </c>
      <c r="K952" s="264">
        <v>4.7300000000000004</v>
      </c>
      <c r="L952" s="264">
        <v>58</v>
      </c>
      <c r="M952" s="72">
        <v>51.71</v>
      </c>
      <c r="N952" s="128">
        <f t="shared" si="52"/>
        <v>5.1710000000000003</v>
      </c>
    </row>
    <row r="953" spans="1:14" x14ac:dyDescent="0.25">
      <c r="A953" s="264"/>
      <c r="B953" s="249"/>
      <c r="C953" s="290"/>
      <c r="D953" s="290"/>
      <c r="E953" s="264" t="s">
        <v>20</v>
      </c>
      <c r="F953" s="264">
        <v>20</v>
      </c>
      <c r="G953" s="264"/>
      <c r="H953" s="263"/>
      <c r="I953" s="264" t="s">
        <v>21</v>
      </c>
      <c r="J953" s="264" t="s">
        <v>21</v>
      </c>
      <c r="K953" s="264">
        <v>19.96</v>
      </c>
      <c r="L953" s="264">
        <v>75.8</v>
      </c>
      <c r="M953" s="72">
        <v>52.87</v>
      </c>
      <c r="N953" s="128">
        <f t="shared" si="52"/>
        <v>1.0573999999999999</v>
      </c>
    </row>
    <row r="954" spans="1:14" x14ac:dyDescent="0.25">
      <c r="A954" s="264"/>
      <c r="B954" s="249"/>
      <c r="C954" s="290"/>
      <c r="D954" s="290"/>
      <c r="E954" s="264"/>
      <c r="F954" s="264"/>
      <c r="G954" s="264"/>
      <c r="H954" s="263">
        <v>200</v>
      </c>
      <c r="I954" s="77">
        <f>SUM(I951:I953)</f>
        <v>3.01</v>
      </c>
      <c r="J954" s="77">
        <f t="shared" ref="J954:L954" si="54">SUM(J951:J953)</f>
        <v>3.3400000000000003</v>
      </c>
      <c r="K954" s="77">
        <f t="shared" si="54"/>
        <v>24.990000000000002</v>
      </c>
      <c r="L954" s="77">
        <f t="shared" si="54"/>
        <v>133.80000000000001</v>
      </c>
      <c r="M954" s="77"/>
      <c r="N954" s="129">
        <f>SUM(N951:N953)</f>
        <v>7.0712799999999998</v>
      </c>
    </row>
    <row r="955" spans="1:14" ht="12" customHeight="1" x14ac:dyDescent="0.25">
      <c r="A955" s="264" t="s">
        <v>29</v>
      </c>
      <c r="B955" s="531" t="s">
        <v>30</v>
      </c>
      <c r="C955" s="290">
        <v>70</v>
      </c>
      <c r="D955" s="290">
        <v>90</v>
      </c>
      <c r="E955" s="264" t="s">
        <v>31</v>
      </c>
      <c r="F955" s="264">
        <v>80</v>
      </c>
      <c r="G955" s="264">
        <v>80</v>
      </c>
      <c r="H955" s="263"/>
      <c r="I955" s="264">
        <v>6.96</v>
      </c>
      <c r="J955" s="264">
        <v>1.2</v>
      </c>
      <c r="K955" s="264">
        <v>32.96</v>
      </c>
      <c r="L955" s="264">
        <v>181</v>
      </c>
      <c r="M955" s="72">
        <v>55.61</v>
      </c>
      <c r="N955" s="128">
        <f t="shared" si="52"/>
        <v>4.4488000000000003</v>
      </c>
    </row>
    <row r="956" spans="1:14" x14ac:dyDescent="0.25">
      <c r="A956" s="264"/>
      <c r="B956" s="531"/>
      <c r="C956" s="290">
        <v>10</v>
      </c>
      <c r="D956" s="290">
        <v>10</v>
      </c>
      <c r="E956" s="264" t="s">
        <v>32</v>
      </c>
      <c r="F956" s="264">
        <v>10</v>
      </c>
      <c r="G956" s="264"/>
      <c r="H956" s="263"/>
      <c r="I956" s="264">
        <v>2.68</v>
      </c>
      <c r="J956" s="264">
        <v>2.57</v>
      </c>
      <c r="K956" s="264" t="s">
        <v>21</v>
      </c>
      <c r="L956" s="264">
        <v>33.79</v>
      </c>
      <c r="M956" s="72">
        <v>523.4</v>
      </c>
      <c r="N956" s="128">
        <f t="shared" si="52"/>
        <v>5.234</v>
      </c>
    </row>
    <row r="957" spans="1:14" ht="12" customHeight="1" x14ac:dyDescent="0.25">
      <c r="A957" s="264"/>
      <c r="B957" s="249"/>
      <c r="C957" s="290">
        <v>10</v>
      </c>
      <c r="D957" s="290">
        <v>10</v>
      </c>
      <c r="E957" s="264" t="s">
        <v>33</v>
      </c>
      <c r="F957" s="264">
        <v>10</v>
      </c>
      <c r="G957" s="264"/>
      <c r="H957" s="263"/>
      <c r="I957" s="264">
        <v>0.08</v>
      </c>
      <c r="J957" s="264">
        <v>7.25</v>
      </c>
      <c r="K957" s="264">
        <v>0.26</v>
      </c>
      <c r="L957" s="264">
        <v>66.099999999999994</v>
      </c>
      <c r="M957" s="72">
        <v>504.7</v>
      </c>
      <c r="N957" s="128">
        <f t="shared" si="52"/>
        <v>5.0469999999999997</v>
      </c>
    </row>
    <row r="958" spans="1:14" ht="20.399999999999999" x14ac:dyDescent="0.25">
      <c r="A958" s="264" t="s">
        <v>34</v>
      </c>
      <c r="B958" s="249"/>
      <c r="C958" s="290"/>
      <c r="D958" s="290"/>
      <c r="E958" s="264"/>
      <c r="F958" s="264"/>
      <c r="G958" s="264"/>
      <c r="H958" s="263" t="s">
        <v>35</v>
      </c>
      <c r="I958" s="77">
        <f>SUM(I955:I957)</f>
        <v>9.7200000000000006</v>
      </c>
      <c r="J958" s="77">
        <f t="shared" ref="J958:L958" si="55">SUM(J955:J957)</f>
        <v>11.02</v>
      </c>
      <c r="K958" s="77">
        <f t="shared" si="55"/>
        <v>33.22</v>
      </c>
      <c r="L958" s="77">
        <f t="shared" si="55"/>
        <v>280.89</v>
      </c>
      <c r="M958" s="77"/>
      <c r="N958" s="129">
        <f>SUM(N955:N957)</f>
        <v>14.729800000000001</v>
      </c>
    </row>
    <row r="959" spans="1:14" x14ac:dyDescent="0.25">
      <c r="A959" s="264"/>
      <c r="B959" s="249" t="s">
        <v>146</v>
      </c>
      <c r="C959" s="290">
        <v>120</v>
      </c>
      <c r="D959" s="290">
        <v>120</v>
      </c>
      <c r="E959" s="264" t="s">
        <v>170</v>
      </c>
      <c r="F959" s="264">
        <v>120</v>
      </c>
      <c r="G959" s="264">
        <v>120</v>
      </c>
      <c r="H959" s="263">
        <v>120</v>
      </c>
      <c r="I959" s="77">
        <v>1.8</v>
      </c>
      <c r="J959" s="77">
        <v>0.08</v>
      </c>
      <c r="K959" s="77">
        <v>17.2</v>
      </c>
      <c r="L959" s="77">
        <v>74.8</v>
      </c>
      <c r="M959" s="72">
        <v>68.900000000000006</v>
      </c>
      <c r="N959" s="129">
        <f t="shared" si="52"/>
        <v>8.2680000000000007</v>
      </c>
    </row>
    <row r="960" spans="1:14" x14ac:dyDescent="0.25">
      <c r="A960" s="264" t="s">
        <v>38</v>
      </c>
      <c r="B960" s="249" t="s">
        <v>39</v>
      </c>
      <c r="C960" s="290">
        <v>100</v>
      </c>
      <c r="D960" s="290">
        <v>100</v>
      </c>
      <c r="E960" s="264" t="s">
        <v>39</v>
      </c>
      <c r="F960" s="264">
        <v>100</v>
      </c>
      <c r="G960" s="264">
        <v>100</v>
      </c>
      <c r="H960" s="263">
        <v>100</v>
      </c>
      <c r="I960" s="77"/>
      <c r="J960" s="77"/>
      <c r="K960" s="77">
        <v>19</v>
      </c>
      <c r="L960" s="77">
        <v>75</v>
      </c>
      <c r="M960" s="72">
        <v>65.86</v>
      </c>
      <c r="N960" s="129">
        <f t="shared" si="52"/>
        <v>6.5860000000000003</v>
      </c>
    </row>
    <row r="961" spans="1:14" ht="12" customHeight="1" x14ac:dyDescent="0.25">
      <c r="A961" s="544" t="s">
        <v>40</v>
      </c>
      <c r="B961" s="545"/>
      <c r="C961" s="303"/>
      <c r="D961" s="303"/>
      <c r="E961" s="213"/>
      <c r="F961" s="213"/>
      <c r="G961" s="213"/>
      <c r="H961" s="214"/>
      <c r="I961" s="215">
        <f>I960+I959+I958+I954+I950</f>
        <v>20.05</v>
      </c>
      <c r="J961" s="215">
        <f t="shared" ref="J961:N961" si="56">J960+J959+J958+J954+J950</f>
        <v>20.73</v>
      </c>
      <c r="K961" s="215">
        <f t="shared" si="56"/>
        <v>128.07999999999998</v>
      </c>
      <c r="L961" s="215">
        <f t="shared" si="56"/>
        <v>777.94</v>
      </c>
      <c r="M961" s="215">
        <f t="shared" si="56"/>
        <v>134.76</v>
      </c>
      <c r="N961" s="215">
        <f t="shared" si="56"/>
        <v>44.741633000000007</v>
      </c>
    </row>
    <row r="962" spans="1:14" x14ac:dyDescent="0.25">
      <c r="A962" s="264" t="s">
        <v>41</v>
      </c>
      <c r="B962" s="249"/>
      <c r="C962" s="290"/>
      <c r="D962" s="290"/>
      <c r="E962" s="264"/>
      <c r="F962" s="264"/>
      <c r="G962" s="264"/>
      <c r="H962" s="263"/>
      <c r="I962" s="264"/>
      <c r="J962" s="264"/>
      <c r="K962" s="264"/>
      <c r="L962" s="264"/>
      <c r="M962" s="72"/>
      <c r="N962" s="128">
        <f t="shared" si="52"/>
        <v>0</v>
      </c>
    </row>
    <row r="963" spans="1:14" ht="12" customHeight="1" x14ac:dyDescent="0.25">
      <c r="A963" s="264" t="s">
        <v>191</v>
      </c>
      <c r="B963" s="531" t="s">
        <v>192</v>
      </c>
      <c r="C963" s="290">
        <v>80</v>
      </c>
      <c r="D963" s="290">
        <v>120</v>
      </c>
      <c r="E963" s="264" t="s">
        <v>51</v>
      </c>
      <c r="F963" s="264">
        <v>46</v>
      </c>
      <c r="G963" s="264">
        <v>33.200000000000003</v>
      </c>
      <c r="H963" s="263"/>
      <c r="I963" s="264">
        <v>0.92</v>
      </c>
      <c r="J963" s="264">
        <v>0.1</v>
      </c>
      <c r="K963" s="264">
        <v>6.4</v>
      </c>
      <c r="L963" s="264">
        <v>26.5</v>
      </c>
      <c r="M963" s="72">
        <v>30.16</v>
      </c>
      <c r="N963" s="128">
        <f t="shared" si="52"/>
        <v>1.3873599999999999</v>
      </c>
    </row>
    <row r="964" spans="1:14" x14ac:dyDescent="0.25">
      <c r="A964" s="264"/>
      <c r="B964" s="531"/>
      <c r="C964" s="290"/>
      <c r="D964" s="290"/>
      <c r="E964" s="264" t="s">
        <v>149</v>
      </c>
      <c r="F964" s="264">
        <v>31</v>
      </c>
      <c r="G964" s="264">
        <v>24.8</v>
      </c>
      <c r="H964" s="263"/>
      <c r="I964" s="264">
        <v>0.46</v>
      </c>
      <c r="J964" s="264">
        <v>0.02</v>
      </c>
      <c r="K964" s="264">
        <v>2.57</v>
      </c>
      <c r="L964" s="264">
        <v>10.42</v>
      </c>
      <c r="M964" s="72">
        <v>38.06</v>
      </c>
      <c r="N964" s="128">
        <f t="shared" si="52"/>
        <v>1.1798600000000001</v>
      </c>
    </row>
    <row r="965" spans="1:14" x14ac:dyDescent="0.25">
      <c r="A965" s="264"/>
      <c r="B965" s="249"/>
      <c r="C965" s="290"/>
      <c r="D965" s="290"/>
      <c r="E965" s="264" t="s">
        <v>44</v>
      </c>
      <c r="F965" s="264">
        <v>19</v>
      </c>
      <c r="G965" s="264">
        <v>15.2</v>
      </c>
      <c r="H965" s="263"/>
      <c r="I965" s="264">
        <v>0.25</v>
      </c>
      <c r="J965" s="264">
        <v>0.01</v>
      </c>
      <c r="K965" s="264">
        <v>1.38</v>
      </c>
      <c r="L965" s="264">
        <v>5.18</v>
      </c>
      <c r="M965" s="72">
        <v>36.67</v>
      </c>
      <c r="N965" s="128">
        <f t="shared" si="52"/>
        <v>0.69673000000000007</v>
      </c>
    </row>
    <row r="966" spans="1:14" x14ac:dyDescent="0.25">
      <c r="A966" s="264"/>
      <c r="B966" s="249"/>
      <c r="C966" s="290"/>
      <c r="D966" s="290"/>
      <c r="E966" s="264" t="s">
        <v>54</v>
      </c>
      <c r="F966" s="264">
        <v>30</v>
      </c>
      <c r="G966" s="264">
        <v>30</v>
      </c>
      <c r="H966" s="263"/>
      <c r="I966" s="264">
        <v>0.24</v>
      </c>
      <c r="J966" s="264">
        <v>0.03</v>
      </c>
      <c r="K966" s="264">
        <v>0.48</v>
      </c>
      <c r="L966" s="264">
        <v>3.9</v>
      </c>
      <c r="M966" s="72"/>
      <c r="N966" s="128">
        <f t="shared" si="52"/>
        <v>0</v>
      </c>
    </row>
    <row r="967" spans="1:14" x14ac:dyDescent="0.25">
      <c r="A967" s="264"/>
      <c r="B967" s="249"/>
      <c r="C967" s="290"/>
      <c r="D967" s="290"/>
      <c r="E967" s="264" t="s">
        <v>193</v>
      </c>
      <c r="F967" s="264">
        <v>15</v>
      </c>
      <c r="G967" s="264">
        <v>0.75</v>
      </c>
      <c r="H967" s="263"/>
      <c r="I967" s="264">
        <v>0.18</v>
      </c>
      <c r="J967" s="264">
        <v>7.0000000000000007E-2</v>
      </c>
      <c r="K967" s="264">
        <v>28.07</v>
      </c>
      <c r="L967" s="264">
        <v>10.95</v>
      </c>
      <c r="M967" s="72">
        <v>119.86</v>
      </c>
      <c r="N967" s="128">
        <f t="shared" si="52"/>
        <v>1.7979000000000001</v>
      </c>
    </row>
    <row r="968" spans="1:14" x14ac:dyDescent="0.25">
      <c r="A968" s="264"/>
      <c r="B968" s="249"/>
      <c r="C968" s="290"/>
      <c r="D968" s="290"/>
      <c r="E968" s="264" t="s">
        <v>194</v>
      </c>
      <c r="F968" s="264">
        <v>9.4</v>
      </c>
      <c r="G968" s="264">
        <v>15</v>
      </c>
      <c r="H968" s="263"/>
      <c r="I968" s="264">
        <v>0.37</v>
      </c>
      <c r="J968" s="264">
        <v>3.2000000000000001E-2</v>
      </c>
      <c r="K968" s="264">
        <v>0.76</v>
      </c>
      <c r="L968" s="264">
        <v>3.92</v>
      </c>
      <c r="M968" s="72"/>
      <c r="N968" s="128">
        <f t="shared" si="52"/>
        <v>0</v>
      </c>
    </row>
    <row r="969" spans="1:14" x14ac:dyDescent="0.25">
      <c r="A969" s="264"/>
      <c r="B969" s="249"/>
      <c r="C969" s="290"/>
      <c r="D969" s="290"/>
      <c r="E969" s="264" t="s">
        <v>195</v>
      </c>
      <c r="F969" s="264">
        <v>6</v>
      </c>
      <c r="G969" s="264">
        <v>4.4000000000000004</v>
      </c>
      <c r="H969" s="263"/>
      <c r="I969" s="264">
        <v>0.15</v>
      </c>
      <c r="J969" s="264">
        <v>0.02</v>
      </c>
      <c r="K969" s="264">
        <v>0.35</v>
      </c>
      <c r="L969" s="264">
        <v>1.44</v>
      </c>
      <c r="M969" s="72">
        <v>27.74</v>
      </c>
      <c r="N969" s="128">
        <f t="shared" si="52"/>
        <v>0.16644</v>
      </c>
    </row>
    <row r="970" spans="1:14" x14ac:dyDescent="0.25">
      <c r="A970" s="264"/>
      <c r="B970" s="249"/>
      <c r="C970" s="290"/>
      <c r="D970" s="290"/>
      <c r="E970" s="264" t="s">
        <v>52</v>
      </c>
      <c r="F970" s="264">
        <v>5</v>
      </c>
      <c r="G970" s="264">
        <v>5</v>
      </c>
      <c r="H970" s="263"/>
      <c r="I970" s="264" t="s">
        <v>21</v>
      </c>
      <c r="J970" s="264">
        <v>4.99</v>
      </c>
      <c r="K970" s="264"/>
      <c r="L970" s="264">
        <v>44.95</v>
      </c>
      <c r="M970" s="72">
        <v>118.3</v>
      </c>
      <c r="N970" s="128">
        <f t="shared" si="52"/>
        <v>0.59150000000000003</v>
      </c>
    </row>
    <row r="971" spans="1:14" x14ac:dyDescent="0.25">
      <c r="A971" s="264"/>
      <c r="B971" s="249"/>
      <c r="C971" s="290"/>
      <c r="D971" s="290"/>
      <c r="E971" s="264" t="s">
        <v>22</v>
      </c>
      <c r="F971" s="264">
        <v>0.25</v>
      </c>
      <c r="G971" s="264">
        <v>0.25</v>
      </c>
      <c r="H971" s="263"/>
      <c r="I971" s="264"/>
      <c r="J971" s="264"/>
      <c r="K971" s="264"/>
      <c r="L971" s="264"/>
      <c r="M971" s="72"/>
      <c r="N971" s="128">
        <f t="shared" si="52"/>
        <v>0</v>
      </c>
    </row>
    <row r="972" spans="1:14" x14ac:dyDescent="0.25">
      <c r="A972" s="264"/>
      <c r="B972" s="249"/>
      <c r="C972" s="290"/>
      <c r="D972" s="290"/>
      <c r="E972" s="264"/>
      <c r="F972" s="264"/>
      <c r="G972" s="264"/>
      <c r="H972" s="263">
        <v>100</v>
      </c>
      <c r="I972" s="77">
        <f>SUM(I963:I971)</f>
        <v>2.5700000000000003</v>
      </c>
      <c r="J972" s="77">
        <f t="shared" ref="J972:L972" si="57">SUM(J963:J971)</f>
        <v>5.2720000000000002</v>
      </c>
      <c r="K972" s="77">
        <f t="shared" si="57"/>
        <v>40.010000000000005</v>
      </c>
      <c r="L972" s="77">
        <f t="shared" si="57"/>
        <v>107.26</v>
      </c>
      <c r="M972" s="77"/>
      <c r="N972" s="129">
        <f>SUM(N963:N971)</f>
        <v>5.8197899999999994</v>
      </c>
    </row>
    <row r="973" spans="1:14" x14ac:dyDescent="0.25">
      <c r="A973" s="264" t="s">
        <v>196</v>
      </c>
      <c r="B973" s="531" t="s">
        <v>197</v>
      </c>
      <c r="C973" s="376" t="s">
        <v>58</v>
      </c>
      <c r="D973" s="376" t="s">
        <v>391</v>
      </c>
      <c r="E973" s="264" t="s">
        <v>65</v>
      </c>
      <c r="F973" s="264">
        <v>18.7</v>
      </c>
      <c r="G973" s="264">
        <v>18.7</v>
      </c>
      <c r="H973" s="263" t="s">
        <v>58</v>
      </c>
      <c r="I973" s="264">
        <v>2</v>
      </c>
      <c r="J973" s="264">
        <v>0.20499999999999999</v>
      </c>
      <c r="K973" s="264">
        <v>12.87</v>
      </c>
      <c r="L973" s="264">
        <v>62.46</v>
      </c>
      <c r="M973" s="72">
        <v>31.32</v>
      </c>
      <c r="N973" s="128">
        <f t="shared" si="52"/>
        <v>0.58568399999999998</v>
      </c>
    </row>
    <row r="974" spans="1:14" x14ac:dyDescent="0.25">
      <c r="A974" s="264"/>
      <c r="B974" s="531"/>
      <c r="C974" s="290"/>
      <c r="D974" s="290"/>
      <c r="E974" s="264" t="s">
        <v>92</v>
      </c>
      <c r="F974" s="264">
        <v>5</v>
      </c>
      <c r="G974" s="264">
        <v>5</v>
      </c>
      <c r="H974" s="263"/>
      <c r="I974" s="264">
        <v>0.63</v>
      </c>
      <c r="J974" s="264">
        <v>0.56999999999999995</v>
      </c>
      <c r="K974" s="264">
        <v>0.03</v>
      </c>
      <c r="L974" s="264">
        <v>0.73</v>
      </c>
      <c r="M974" s="72">
        <v>220.75</v>
      </c>
      <c r="N974" s="128">
        <f t="shared" si="52"/>
        <v>1.10375</v>
      </c>
    </row>
    <row r="975" spans="1:14" x14ac:dyDescent="0.25">
      <c r="A975" s="264"/>
      <c r="B975" s="249"/>
      <c r="C975" s="290"/>
      <c r="D975" s="290"/>
      <c r="E975" s="264" t="s">
        <v>22</v>
      </c>
      <c r="F975" s="264">
        <v>0.5</v>
      </c>
      <c r="G975" s="264">
        <v>0.5</v>
      </c>
      <c r="H975" s="263"/>
      <c r="I975" s="264" t="s">
        <v>21</v>
      </c>
      <c r="J975" s="264" t="s">
        <v>21</v>
      </c>
      <c r="K975" s="264" t="s">
        <v>21</v>
      </c>
      <c r="L975" s="264" t="s">
        <v>21</v>
      </c>
      <c r="M975" s="72"/>
      <c r="N975" s="128">
        <f t="shared" si="52"/>
        <v>0</v>
      </c>
    </row>
    <row r="976" spans="1:14" x14ac:dyDescent="0.25">
      <c r="A976" s="264"/>
      <c r="B976" s="249"/>
      <c r="C976" s="290"/>
      <c r="D976" s="290"/>
      <c r="E976" s="264" t="s">
        <v>198</v>
      </c>
      <c r="F976" s="264">
        <v>20</v>
      </c>
      <c r="G976" s="264">
        <v>20</v>
      </c>
      <c r="H976" s="263"/>
      <c r="I976" s="264">
        <v>0.13</v>
      </c>
      <c r="J976" s="264" t="s">
        <v>21</v>
      </c>
      <c r="K976" s="264">
        <v>0.91</v>
      </c>
      <c r="L976" s="264">
        <v>4.0999999999999996</v>
      </c>
      <c r="M976" s="72"/>
      <c r="N976" s="128">
        <f t="shared" si="52"/>
        <v>0</v>
      </c>
    </row>
    <row r="977" spans="1:14" x14ac:dyDescent="0.25">
      <c r="A977" s="264"/>
      <c r="B977" s="249"/>
      <c r="C977" s="290"/>
      <c r="D977" s="290"/>
      <c r="E977" s="264" t="s">
        <v>53</v>
      </c>
      <c r="F977" s="264">
        <v>12</v>
      </c>
      <c r="G977" s="264">
        <v>10</v>
      </c>
      <c r="H977" s="263"/>
      <c r="I977" s="264">
        <v>0.17</v>
      </c>
      <c r="J977" s="264">
        <v>0.01</v>
      </c>
      <c r="K977" s="264">
        <v>0.97</v>
      </c>
      <c r="L977" s="264">
        <v>4.13</v>
      </c>
      <c r="M977" s="72">
        <v>27.74</v>
      </c>
      <c r="N977" s="128">
        <f t="shared" si="52"/>
        <v>0.33288000000000001</v>
      </c>
    </row>
    <row r="978" spans="1:14" x14ac:dyDescent="0.25">
      <c r="A978" s="264"/>
      <c r="B978" s="249"/>
      <c r="C978" s="290"/>
      <c r="D978" s="290"/>
      <c r="E978" s="264" t="s">
        <v>44</v>
      </c>
      <c r="F978" s="264">
        <v>12.5</v>
      </c>
      <c r="G978" s="264">
        <v>10</v>
      </c>
      <c r="H978" s="263"/>
      <c r="I978" s="264" t="s">
        <v>21</v>
      </c>
      <c r="J978" s="264">
        <v>4</v>
      </c>
      <c r="K978" s="264" t="s">
        <v>21</v>
      </c>
      <c r="L978" s="264">
        <v>35.96</v>
      </c>
      <c r="M978" s="72">
        <v>36.67</v>
      </c>
      <c r="N978" s="128">
        <f t="shared" si="52"/>
        <v>0.45837499999999998</v>
      </c>
    </row>
    <row r="979" spans="1:14" x14ac:dyDescent="0.25">
      <c r="A979" s="264"/>
      <c r="B979" s="249"/>
      <c r="C979" s="290"/>
      <c r="D979" s="290"/>
      <c r="E979" s="264" t="s">
        <v>52</v>
      </c>
      <c r="F979" s="264">
        <v>5</v>
      </c>
      <c r="G979" s="264">
        <v>5</v>
      </c>
      <c r="H979" s="263"/>
      <c r="I979" s="264">
        <v>1.95</v>
      </c>
      <c r="J979" s="264">
        <v>4.9000000000000004</v>
      </c>
      <c r="K979" s="264">
        <v>2.91</v>
      </c>
      <c r="L979" s="264">
        <v>8.82</v>
      </c>
      <c r="M979" s="72">
        <v>118.3</v>
      </c>
      <c r="N979" s="128">
        <f t="shared" si="52"/>
        <v>0.59150000000000003</v>
      </c>
    </row>
    <row r="980" spans="1:14" x14ac:dyDescent="0.25">
      <c r="A980" s="264"/>
      <c r="B980" s="249"/>
      <c r="C980" s="290"/>
      <c r="D980" s="290"/>
      <c r="E980" s="264" t="s">
        <v>175</v>
      </c>
      <c r="F980" s="264"/>
      <c r="G980" s="264">
        <v>237.5</v>
      </c>
      <c r="H980" s="263"/>
      <c r="I980" s="264">
        <v>10.4</v>
      </c>
      <c r="J980" s="264">
        <v>6.48</v>
      </c>
      <c r="K980" s="264" t="s">
        <v>21</v>
      </c>
      <c r="L980" s="264">
        <v>88.29</v>
      </c>
      <c r="M980" s="72"/>
      <c r="N980" s="128">
        <f t="shared" si="52"/>
        <v>0</v>
      </c>
    </row>
    <row r="981" spans="1:14" x14ac:dyDescent="0.25">
      <c r="A981" s="264"/>
      <c r="B981" s="249"/>
      <c r="C981" s="290"/>
      <c r="D981" s="290"/>
      <c r="E981" s="264" t="s">
        <v>56</v>
      </c>
      <c r="F981" s="264">
        <v>54</v>
      </c>
      <c r="G981" s="264" t="s">
        <v>115</v>
      </c>
      <c r="H981" s="263"/>
      <c r="I981" s="264">
        <v>10</v>
      </c>
      <c r="J981" s="264">
        <v>6.48</v>
      </c>
      <c r="K981" s="264" t="s">
        <v>21</v>
      </c>
      <c r="L981" s="264">
        <v>88.29</v>
      </c>
      <c r="M981" s="72">
        <v>323.91000000000003</v>
      </c>
      <c r="N981" s="128">
        <f t="shared" si="52"/>
        <v>17.491140000000001</v>
      </c>
    </row>
    <row r="982" spans="1:14" x14ac:dyDescent="0.25">
      <c r="A982" s="264"/>
      <c r="B982" s="249"/>
      <c r="C982" s="290"/>
      <c r="D982" s="290"/>
      <c r="E982" s="264"/>
      <c r="F982" s="264"/>
      <c r="G982" s="264"/>
      <c r="H982" s="263"/>
      <c r="I982" s="77">
        <f>SUM(I973:I981)</f>
        <v>25.28</v>
      </c>
      <c r="J982" s="77">
        <f t="shared" ref="J982:L982" si="58">SUM(J973:J981)</f>
        <v>22.645</v>
      </c>
      <c r="K982" s="77">
        <f t="shared" si="58"/>
        <v>17.689999999999998</v>
      </c>
      <c r="L982" s="77">
        <f t="shared" si="58"/>
        <v>292.78000000000003</v>
      </c>
      <c r="M982" s="77"/>
      <c r="N982" s="129">
        <f>SUM(N973:N981)</f>
        <v>20.563329000000003</v>
      </c>
    </row>
    <row r="983" spans="1:14" ht="12" customHeight="1" x14ac:dyDescent="0.25">
      <c r="A983" s="92" t="s">
        <v>199</v>
      </c>
      <c r="B983" s="536" t="s">
        <v>200</v>
      </c>
      <c r="C983" s="295">
        <v>130</v>
      </c>
      <c r="D983" s="295">
        <v>180</v>
      </c>
      <c r="E983" s="92" t="s">
        <v>61</v>
      </c>
      <c r="F983" s="92">
        <v>110</v>
      </c>
      <c r="G983" s="92">
        <v>77.25</v>
      </c>
      <c r="H983" s="92"/>
      <c r="I983" s="92">
        <v>19.2</v>
      </c>
      <c r="J983" s="92">
        <v>12.4</v>
      </c>
      <c r="K983" s="92" t="s">
        <v>21</v>
      </c>
      <c r="L983" s="92">
        <v>168.4</v>
      </c>
      <c r="M983" s="72">
        <v>323.91000000000003</v>
      </c>
      <c r="N983" s="128">
        <f t="shared" si="52"/>
        <v>35.630100000000006</v>
      </c>
    </row>
    <row r="984" spans="1:14" x14ac:dyDescent="0.25">
      <c r="A984" s="92"/>
      <c r="B984" s="536"/>
      <c r="C984" s="295"/>
      <c r="D984" s="295"/>
      <c r="E984" s="92" t="s">
        <v>22</v>
      </c>
      <c r="F984" s="92">
        <v>2</v>
      </c>
      <c r="G984" s="92">
        <v>2</v>
      </c>
      <c r="H984" s="92"/>
      <c r="I984" s="92" t="s">
        <v>21</v>
      </c>
      <c r="J984" s="92" t="s">
        <v>21</v>
      </c>
      <c r="K984" s="92" t="s">
        <v>21</v>
      </c>
      <c r="L984" s="92"/>
      <c r="M984" s="72"/>
      <c r="N984" s="128">
        <f t="shared" si="52"/>
        <v>0</v>
      </c>
    </row>
    <row r="985" spans="1:14" ht="12" customHeight="1" x14ac:dyDescent="0.25">
      <c r="A985" s="92"/>
      <c r="B985" s="536"/>
      <c r="C985" s="295"/>
      <c r="D985" s="295"/>
      <c r="E985" s="92" t="s">
        <v>74</v>
      </c>
      <c r="F985" s="92">
        <v>15</v>
      </c>
      <c r="G985" s="92">
        <v>15</v>
      </c>
      <c r="H985" s="92"/>
      <c r="I985" s="92">
        <v>1.3</v>
      </c>
      <c r="J985" s="92">
        <v>0.22</v>
      </c>
      <c r="K985" s="92">
        <v>6.09</v>
      </c>
      <c r="L985" s="92">
        <v>31.35</v>
      </c>
      <c r="M985" s="72">
        <v>46.28</v>
      </c>
      <c r="N985" s="128">
        <f t="shared" si="52"/>
        <v>0.69420000000000004</v>
      </c>
    </row>
    <row r="986" spans="1:14" x14ac:dyDescent="0.25">
      <c r="A986" s="92"/>
      <c r="B986" s="257"/>
      <c r="C986" s="295"/>
      <c r="D986" s="295"/>
      <c r="E986" s="264" t="s">
        <v>19</v>
      </c>
      <c r="F986" s="92">
        <v>23</v>
      </c>
      <c r="G986" s="92">
        <v>23</v>
      </c>
      <c r="H986" s="92"/>
      <c r="I986" s="92">
        <v>0.64</v>
      </c>
      <c r="J986" s="92">
        <v>0.81</v>
      </c>
      <c r="K986" s="92">
        <v>1.07</v>
      </c>
      <c r="L986" s="92">
        <v>14.03</v>
      </c>
      <c r="M986" s="72">
        <v>51.71</v>
      </c>
      <c r="N986" s="128">
        <f t="shared" si="52"/>
        <v>1.18933</v>
      </c>
    </row>
    <row r="987" spans="1:14" x14ac:dyDescent="0.25">
      <c r="A987" s="92"/>
      <c r="B987" s="257"/>
      <c r="C987" s="295"/>
      <c r="D987" s="295"/>
      <c r="E987" s="92" t="s">
        <v>178</v>
      </c>
      <c r="F987" s="92"/>
      <c r="G987" s="92"/>
      <c r="H987" s="92">
        <v>113</v>
      </c>
      <c r="I987" s="92"/>
      <c r="J987" s="92"/>
      <c r="K987" s="92"/>
      <c r="L987" s="92"/>
      <c r="M987" s="72"/>
      <c r="N987" s="128"/>
    </row>
    <row r="988" spans="1:14" x14ac:dyDescent="0.25">
      <c r="A988" s="92"/>
      <c r="B988" s="257"/>
      <c r="C988" s="295"/>
      <c r="D988" s="295"/>
      <c r="E988" s="92" t="s">
        <v>201</v>
      </c>
      <c r="F988" s="92">
        <v>1</v>
      </c>
      <c r="G988" s="92">
        <v>1</v>
      </c>
      <c r="H988" s="92" t="s">
        <v>202</v>
      </c>
      <c r="I988" s="92">
        <v>5.72</v>
      </c>
      <c r="J988" s="92">
        <v>4.5</v>
      </c>
      <c r="K988" s="92">
        <v>0.27</v>
      </c>
      <c r="L988" s="92">
        <v>61.47</v>
      </c>
      <c r="M988" s="72">
        <v>220.75</v>
      </c>
      <c r="N988" s="128">
        <f t="shared" ref="N988:N1048" si="59">F988*M988/1000</f>
        <v>0.22075</v>
      </c>
    </row>
    <row r="989" spans="1:14" x14ac:dyDescent="0.25">
      <c r="A989" s="92"/>
      <c r="B989" s="257"/>
      <c r="C989" s="295"/>
      <c r="D989" s="295"/>
      <c r="E989" s="92" t="s">
        <v>94</v>
      </c>
      <c r="F989" s="92">
        <v>4</v>
      </c>
      <c r="G989" s="92">
        <v>4</v>
      </c>
      <c r="H989" s="92"/>
      <c r="I989" s="92">
        <v>2.64</v>
      </c>
      <c r="J989" s="92">
        <v>4.8000000000000001E-2</v>
      </c>
      <c r="K989" s="92">
        <v>1.37</v>
      </c>
      <c r="L989" s="92">
        <v>7.24</v>
      </c>
      <c r="M989" s="72"/>
      <c r="N989" s="128">
        <f t="shared" si="59"/>
        <v>0</v>
      </c>
    </row>
    <row r="990" spans="1:14" ht="20.399999999999999" x14ac:dyDescent="0.25">
      <c r="A990" s="92"/>
      <c r="B990" s="257"/>
      <c r="C990" s="295"/>
      <c r="D990" s="295"/>
      <c r="E990" s="92" t="s">
        <v>203</v>
      </c>
      <c r="F990" s="92">
        <v>1</v>
      </c>
      <c r="G990" s="92">
        <v>1</v>
      </c>
      <c r="H990" s="92"/>
      <c r="I990" s="92"/>
      <c r="J990" s="92">
        <v>0.999</v>
      </c>
      <c r="K990" s="92"/>
      <c r="L990" s="92">
        <v>8.99</v>
      </c>
      <c r="M990" s="72">
        <v>118.3</v>
      </c>
      <c r="N990" s="128">
        <f t="shared" si="59"/>
        <v>0.1183</v>
      </c>
    </row>
    <row r="991" spans="1:14" x14ac:dyDescent="0.25">
      <c r="A991" s="92"/>
      <c r="B991" s="257"/>
      <c r="C991" s="295"/>
      <c r="D991" s="295"/>
      <c r="E991" s="92"/>
      <c r="F991" s="92"/>
      <c r="G991" s="92"/>
      <c r="H991" s="92">
        <v>150</v>
      </c>
      <c r="I991" s="258">
        <f>SUM(I983:I990)</f>
        <v>29.5</v>
      </c>
      <c r="J991" s="258">
        <f t="shared" ref="J991:L991" si="60">SUM(J983:J990)</f>
        <v>18.976999999999997</v>
      </c>
      <c r="K991" s="258">
        <f t="shared" si="60"/>
        <v>8.8000000000000007</v>
      </c>
      <c r="L991" s="258">
        <f t="shared" si="60"/>
        <v>291.48</v>
      </c>
      <c r="M991" s="258"/>
      <c r="N991" s="129">
        <f>SUM(N983:N990)</f>
        <v>37.852680000000007</v>
      </c>
    </row>
    <row r="992" spans="1:14" x14ac:dyDescent="0.25">
      <c r="A992" s="264" t="s">
        <v>204</v>
      </c>
      <c r="B992" s="249" t="s">
        <v>120</v>
      </c>
      <c r="C992" s="290">
        <v>50</v>
      </c>
      <c r="D992" s="290">
        <v>50</v>
      </c>
      <c r="E992" s="264" t="s">
        <v>55</v>
      </c>
      <c r="F992" s="264">
        <v>50</v>
      </c>
      <c r="G992" s="264"/>
      <c r="H992" s="263"/>
      <c r="I992" s="264"/>
      <c r="J992" s="264">
        <v>0.99</v>
      </c>
      <c r="K992" s="264"/>
      <c r="L992" s="264">
        <v>8.99</v>
      </c>
      <c r="M992" s="72"/>
      <c r="N992" s="128">
        <f t="shared" si="59"/>
        <v>0</v>
      </c>
    </row>
    <row r="993" spans="1:14" x14ac:dyDescent="0.25">
      <c r="A993" s="264"/>
      <c r="B993" s="249"/>
      <c r="C993" s="290"/>
      <c r="D993" s="290"/>
      <c r="E993" s="264" t="s">
        <v>52</v>
      </c>
      <c r="F993" s="264">
        <v>1</v>
      </c>
      <c r="G993" s="264"/>
      <c r="H993" s="263"/>
      <c r="I993" s="264">
        <v>0.26</v>
      </c>
      <c r="J993" s="264">
        <v>0.02</v>
      </c>
      <c r="K993" s="264">
        <v>1.71</v>
      </c>
      <c r="L993" s="264">
        <v>8.35</v>
      </c>
      <c r="M993" s="72">
        <v>118.3</v>
      </c>
      <c r="N993" s="128">
        <f t="shared" si="59"/>
        <v>0.1183</v>
      </c>
    </row>
    <row r="994" spans="1:14" x14ac:dyDescent="0.25">
      <c r="A994" s="264"/>
      <c r="B994" s="249"/>
      <c r="C994" s="290"/>
      <c r="D994" s="290"/>
      <c r="E994" s="264" t="s">
        <v>65</v>
      </c>
      <c r="F994" s="264">
        <v>2.5</v>
      </c>
      <c r="G994" s="264"/>
      <c r="H994" s="263"/>
      <c r="I994" s="264">
        <v>0.18</v>
      </c>
      <c r="J994" s="264" t="s">
        <v>21</v>
      </c>
      <c r="K994" s="264">
        <v>0.62</v>
      </c>
      <c r="L994" s="264">
        <v>3.4</v>
      </c>
      <c r="M994" s="72">
        <v>31.32</v>
      </c>
      <c r="N994" s="128">
        <f t="shared" si="59"/>
        <v>7.8299999999999995E-2</v>
      </c>
    </row>
    <row r="995" spans="1:14" x14ac:dyDescent="0.25">
      <c r="A995" s="264"/>
      <c r="B995" s="249"/>
      <c r="C995" s="290"/>
      <c r="D995" s="290"/>
      <c r="E995" s="264" t="s">
        <v>63</v>
      </c>
      <c r="F995" s="264">
        <v>5</v>
      </c>
      <c r="G995" s="264"/>
      <c r="H995" s="263"/>
      <c r="I995" s="264">
        <v>0.05</v>
      </c>
      <c r="J995" s="264">
        <v>0</v>
      </c>
      <c r="K995" s="264">
        <v>0.28000000000000003</v>
      </c>
      <c r="L995" s="264">
        <v>1.32</v>
      </c>
      <c r="M995" s="72"/>
      <c r="N995" s="128">
        <f t="shared" si="59"/>
        <v>0</v>
      </c>
    </row>
    <row r="996" spans="1:14" x14ac:dyDescent="0.25">
      <c r="A996" s="264"/>
      <c r="B996" s="249"/>
      <c r="C996" s="290"/>
      <c r="D996" s="290"/>
      <c r="E996" s="264" t="s">
        <v>44</v>
      </c>
      <c r="F996" s="264">
        <v>5</v>
      </c>
      <c r="G996" s="264">
        <v>4</v>
      </c>
      <c r="H996" s="263"/>
      <c r="I996" s="264">
        <v>0.01</v>
      </c>
      <c r="J996" s="264" t="s">
        <v>21</v>
      </c>
      <c r="K996" s="264">
        <v>0.09</v>
      </c>
      <c r="L996" s="264">
        <v>0.41</v>
      </c>
      <c r="M996" s="72">
        <v>36.67</v>
      </c>
      <c r="N996" s="128">
        <f t="shared" si="59"/>
        <v>0.18335000000000001</v>
      </c>
    </row>
    <row r="997" spans="1:14" x14ac:dyDescent="0.25">
      <c r="A997" s="264"/>
      <c r="B997" s="249"/>
      <c r="C997" s="290"/>
      <c r="D997" s="290"/>
      <c r="E997" s="264" t="s">
        <v>53</v>
      </c>
      <c r="F997" s="264">
        <v>1.2</v>
      </c>
      <c r="G997" s="264">
        <v>1</v>
      </c>
      <c r="H997" s="263"/>
      <c r="I997" s="264" t="s">
        <v>21</v>
      </c>
      <c r="J997" s="264" t="s">
        <v>21</v>
      </c>
      <c r="K997" s="264">
        <v>0.79</v>
      </c>
      <c r="L997" s="264">
        <v>3.03</v>
      </c>
      <c r="M997" s="72">
        <v>27.74</v>
      </c>
      <c r="N997" s="128">
        <f t="shared" si="59"/>
        <v>3.3287999999999998E-2</v>
      </c>
    </row>
    <row r="998" spans="1:14" x14ac:dyDescent="0.25">
      <c r="A998" s="264"/>
      <c r="B998" s="249"/>
      <c r="C998" s="290"/>
      <c r="D998" s="290"/>
      <c r="E998" s="264" t="s">
        <v>20</v>
      </c>
      <c r="F998" s="264">
        <v>0.7</v>
      </c>
      <c r="G998" s="264"/>
      <c r="H998" s="263"/>
      <c r="I998" s="264">
        <v>0.91</v>
      </c>
      <c r="J998" s="264">
        <v>2.04</v>
      </c>
      <c r="K998" s="264">
        <v>4.0999999999999996</v>
      </c>
      <c r="L998" s="264">
        <v>27.35</v>
      </c>
      <c r="M998" s="72">
        <v>52.87</v>
      </c>
      <c r="N998" s="128">
        <f t="shared" si="59"/>
        <v>3.7008999999999993E-2</v>
      </c>
    </row>
    <row r="999" spans="1:14" x14ac:dyDescent="0.25">
      <c r="A999" s="264"/>
      <c r="B999" s="249"/>
      <c r="C999" s="290"/>
      <c r="D999" s="290"/>
      <c r="E999" s="264"/>
      <c r="F999" s="264"/>
      <c r="G999" s="264"/>
      <c r="H999" s="263">
        <v>50</v>
      </c>
      <c r="I999" s="77">
        <f>SUM(I992:I998)</f>
        <v>1.4100000000000001</v>
      </c>
      <c r="J999" s="77">
        <f t="shared" ref="J999:L999" si="61">SUM(J992:J998)</f>
        <v>3.05</v>
      </c>
      <c r="K999" s="77">
        <f t="shared" si="61"/>
        <v>7.59</v>
      </c>
      <c r="L999" s="77">
        <f t="shared" si="61"/>
        <v>52.85</v>
      </c>
      <c r="M999" s="77"/>
      <c r="N999" s="129">
        <f>SUM(N992:N998)</f>
        <v>0.45024700000000001</v>
      </c>
    </row>
    <row r="1000" spans="1:14" ht="12" customHeight="1" x14ac:dyDescent="0.25">
      <c r="A1000" s="546" t="s">
        <v>205</v>
      </c>
      <c r="B1000" s="547" t="s">
        <v>206</v>
      </c>
      <c r="C1000" s="304"/>
      <c r="D1000" s="304"/>
      <c r="E1000" s="255" t="s">
        <v>207</v>
      </c>
      <c r="F1000" s="255">
        <v>35.700000000000003</v>
      </c>
      <c r="G1000" s="255">
        <v>35.700000000000003</v>
      </c>
      <c r="H1000" s="255"/>
      <c r="I1000" s="255">
        <v>2.8</v>
      </c>
      <c r="J1000" s="255">
        <v>0.4</v>
      </c>
      <c r="K1000" s="255">
        <v>28.5</v>
      </c>
      <c r="L1000" s="255">
        <v>132</v>
      </c>
      <c r="M1000" s="110">
        <v>64.72</v>
      </c>
      <c r="N1000" s="128">
        <f t="shared" si="59"/>
        <v>2.3105040000000003</v>
      </c>
    </row>
    <row r="1001" spans="1:14" x14ac:dyDescent="0.25">
      <c r="A1001" s="546"/>
      <c r="B1001" s="548"/>
      <c r="C1001" s="305">
        <v>180</v>
      </c>
      <c r="D1001" s="305">
        <v>220</v>
      </c>
      <c r="E1001" s="255" t="s">
        <v>208</v>
      </c>
      <c r="F1001" s="255">
        <v>5</v>
      </c>
      <c r="G1001" s="255">
        <v>5</v>
      </c>
      <c r="H1001" s="255"/>
      <c r="I1001" s="255"/>
      <c r="J1001" s="255">
        <v>14.9</v>
      </c>
      <c r="K1001" s="255"/>
      <c r="L1001" s="255">
        <v>134.80000000000001</v>
      </c>
      <c r="M1001" s="110">
        <v>504.7</v>
      </c>
      <c r="N1001" s="128">
        <f t="shared" si="59"/>
        <v>2.5234999999999999</v>
      </c>
    </row>
    <row r="1002" spans="1:14" ht="12" customHeight="1" x14ac:dyDescent="0.25">
      <c r="A1002" s="546"/>
      <c r="B1002" s="254"/>
      <c r="C1002" s="305"/>
      <c r="D1002" s="305"/>
      <c r="E1002" s="255" t="s">
        <v>209</v>
      </c>
      <c r="F1002" s="255">
        <v>2</v>
      </c>
      <c r="G1002" s="255">
        <v>2</v>
      </c>
      <c r="H1002" s="255"/>
      <c r="I1002" s="255"/>
      <c r="J1002" s="255"/>
      <c r="K1002" s="255"/>
      <c r="L1002" s="255"/>
      <c r="M1002" s="110"/>
      <c r="N1002" s="128">
        <f t="shared" si="59"/>
        <v>0</v>
      </c>
    </row>
    <row r="1003" spans="1:14" x14ac:dyDescent="0.25">
      <c r="A1003" s="546"/>
      <c r="B1003" s="111"/>
      <c r="C1003" s="111"/>
      <c r="D1003" s="111"/>
      <c r="E1003" s="255" t="s">
        <v>210</v>
      </c>
      <c r="F1003" s="255"/>
      <c r="G1003" s="255"/>
      <c r="H1003" s="255">
        <v>200</v>
      </c>
      <c r="I1003" s="112">
        <f>SUM(I1000:I1002)</f>
        <v>2.8</v>
      </c>
      <c r="J1003" s="112">
        <f t="shared" ref="J1003:L1003" si="62">SUM(J1000:J1002)</f>
        <v>15.3</v>
      </c>
      <c r="K1003" s="112">
        <f t="shared" si="62"/>
        <v>28.5</v>
      </c>
      <c r="L1003" s="112">
        <f t="shared" si="62"/>
        <v>266.8</v>
      </c>
      <c r="M1003" s="112"/>
      <c r="N1003" s="129">
        <f>SUM(N1000:N1002)</f>
        <v>4.8340040000000002</v>
      </c>
    </row>
    <row r="1004" spans="1:14" ht="12" customHeight="1" x14ac:dyDescent="0.25">
      <c r="A1004" s="264" t="s">
        <v>182</v>
      </c>
      <c r="B1004" s="541" t="s">
        <v>183</v>
      </c>
      <c r="C1004" s="300"/>
      <c r="D1004" s="300"/>
      <c r="E1004" s="264" t="s">
        <v>46</v>
      </c>
      <c r="F1004" s="264">
        <v>25</v>
      </c>
      <c r="G1004" s="264">
        <v>22</v>
      </c>
      <c r="H1004" s="263"/>
      <c r="I1004" s="264">
        <v>0.1</v>
      </c>
      <c r="J1004" s="264">
        <v>0.09</v>
      </c>
      <c r="K1004" s="264">
        <v>2.2000000000000002</v>
      </c>
      <c r="L1004" s="264">
        <v>9.9</v>
      </c>
      <c r="M1004" s="72">
        <v>83.14</v>
      </c>
      <c r="N1004" s="128">
        <f t="shared" si="59"/>
        <v>2.0785</v>
      </c>
    </row>
    <row r="1005" spans="1:14" x14ac:dyDescent="0.25">
      <c r="A1005" s="264"/>
      <c r="B1005" s="542"/>
      <c r="C1005" s="301">
        <v>200</v>
      </c>
      <c r="D1005" s="301">
        <v>200</v>
      </c>
      <c r="E1005" s="264" t="s">
        <v>20</v>
      </c>
      <c r="F1005" s="264">
        <v>20</v>
      </c>
      <c r="G1005" s="264">
        <v>20</v>
      </c>
      <c r="H1005" s="263"/>
      <c r="I1005" s="264"/>
      <c r="J1005" s="264"/>
      <c r="K1005" s="264">
        <v>19.96</v>
      </c>
      <c r="L1005" s="264">
        <v>75.8</v>
      </c>
      <c r="M1005" s="72">
        <v>52.87</v>
      </c>
      <c r="N1005" s="128">
        <f t="shared" si="59"/>
        <v>1.0573999999999999</v>
      </c>
    </row>
    <row r="1006" spans="1:14" ht="14.25" customHeight="1" x14ac:dyDescent="0.25">
      <c r="A1006" s="264"/>
      <c r="B1006" s="249"/>
      <c r="C1006" s="290"/>
      <c r="D1006" s="290"/>
      <c r="E1006" s="264"/>
      <c r="F1006" s="264"/>
      <c r="G1006" s="264"/>
      <c r="H1006" s="263">
        <v>200</v>
      </c>
      <c r="I1006" s="77">
        <f>SUM(I1004:I1005)</f>
        <v>0.1</v>
      </c>
      <c r="J1006" s="77">
        <f t="shared" ref="J1006:L1006" si="63">SUM(J1004:J1005)</f>
        <v>0.09</v>
      </c>
      <c r="K1006" s="77">
        <f t="shared" si="63"/>
        <v>22.16</v>
      </c>
      <c r="L1006" s="77">
        <f t="shared" si="63"/>
        <v>85.7</v>
      </c>
      <c r="M1006" s="77"/>
      <c r="N1006" s="129">
        <f>SUM(N1004:N1005)</f>
        <v>3.1358999999999999</v>
      </c>
    </row>
    <row r="1007" spans="1:14" x14ac:dyDescent="0.25">
      <c r="A1007" s="264"/>
      <c r="B1007" s="249" t="s">
        <v>72</v>
      </c>
      <c r="C1007" s="376" t="s">
        <v>378</v>
      </c>
      <c r="D1007" s="376" t="s">
        <v>379</v>
      </c>
      <c r="E1007" s="83" t="s">
        <v>73</v>
      </c>
      <c r="F1007" s="83">
        <v>40</v>
      </c>
      <c r="G1007" s="83">
        <v>40</v>
      </c>
      <c r="H1007" s="84">
        <v>40</v>
      </c>
      <c r="I1007" s="264">
        <v>3.48</v>
      </c>
      <c r="J1007" s="264">
        <v>0.6</v>
      </c>
      <c r="K1007" s="264">
        <v>16</v>
      </c>
      <c r="L1007" s="264">
        <v>83.6</v>
      </c>
      <c r="M1007" s="72">
        <v>55.61</v>
      </c>
      <c r="N1007" s="128">
        <f t="shared" si="59"/>
        <v>2.2244000000000002</v>
      </c>
    </row>
    <row r="1008" spans="1:14" x14ac:dyDescent="0.25">
      <c r="A1008" s="264"/>
      <c r="B1008" s="249"/>
      <c r="C1008" s="290"/>
      <c r="D1008" s="290"/>
      <c r="E1008" s="264" t="s">
        <v>74</v>
      </c>
      <c r="F1008" s="264">
        <v>80</v>
      </c>
      <c r="G1008" s="264">
        <v>80</v>
      </c>
      <c r="H1008" s="263">
        <v>80</v>
      </c>
      <c r="I1008" s="264">
        <v>5.28</v>
      </c>
      <c r="J1008" s="264">
        <v>0.96</v>
      </c>
      <c r="K1008" s="264">
        <v>28.24</v>
      </c>
      <c r="L1008" s="264">
        <v>144.80000000000001</v>
      </c>
      <c r="M1008" s="72">
        <v>46.28</v>
      </c>
      <c r="N1008" s="128">
        <f t="shared" si="59"/>
        <v>3.7023999999999999</v>
      </c>
    </row>
    <row r="1009" spans="1:14" x14ac:dyDescent="0.25">
      <c r="A1009" s="264"/>
      <c r="B1009" s="249"/>
      <c r="C1009" s="290"/>
      <c r="D1009" s="290"/>
      <c r="E1009" s="264"/>
      <c r="F1009" s="264"/>
      <c r="G1009" s="264"/>
      <c r="H1009" s="263"/>
      <c r="I1009" s="77">
        <f>SUM(I1007:I1008)</f>
        <v>8.76</v>
      </c>
      <c r="J1009" s="77">
        <f t="shared" ref="J1009:L1009" si="64">SUM(J1007:J1008)</f>
        <v>1.56</v>
      </c>
      <c r="K1009" s="77">
        <f t="shared" si="64"/>
        <v>44.239999999999995</v>
      </c>
      <c r="L1009" s="77">
        <f t="shared" si="64"/>
        <v>228.4</v>
      </c>
      <c r="M1009" s="77"/>
      <c r="N1009" s="129">
        <f>SUM(N1007:N1008)</f>
        <v>5.9268000000000001</v>
      </c>
    </row>
    <row r="1010" spans="1:14" x14ac:dyDescent="0.25">
      <c r="A1010" s="264" t="s">
        <v>211</v>
      </c>
      <c r="B1010" s="531" t="s">
        <v>212</v>
      </c>
      <c r="C1010" s="290"/>
      <c r="D1010" s="290"/>
      <c r="E1010" s="264" t="s">
        <v>65</v>
      </c>
      <c r="F1010" s="264">
        <v>32</v>
      </c>
      <c r="G1010" s="264"/>
      <c r="H1010" s="263"/>
      <c r="I1010" s="264">
        <v>3.29</v>
      </c>
      <c r="J1010" s="264">
        <v>0.34</v>
      </c>
      <c r="K1010" s="264">
        <v>21.77</v>
      </c>
      <c r="L1010" s="264">
        <v>133.6</v>
      </c>
      <c r="M1010" s="72">
        <v>31.32</v>
      </c>
      <c r="N1010" s="128">
        <f>F1010*M1010/1000</f>
        <v>1.00224</v>
      </c>
    </row>
    <row r="1011" spans="1:14" x14ac:dyDescent="0.25">
      <c r="A1011" s="264"/>
      <c r="B1011" s="531"/>
      <c r="C1011" s="290">
        <v>50</v>
      </c>
      <c r="D1011" s="290">
        <v>50</v>
      </c>
      <c r="E1011" s="264" t="s">
        <v>20</v>
      </c>
      <c r="F1011" s="264">
        <v>5</v>
      </c>
      <c r="G1011" s="264"/>
      <c r="H1011" s="263"/>
      <c r="I1011" s="264" t="s">
        <v>21</v>
      </c>
      <c r="J1011" s="264" t="s">
        <v>21</v>
      </c>
      <c r="K1011" s="264">
        <v>4.99</v>
      </c>
      <c r="L1011" s="264">
        <v>18.95</v>
      </c>
      <c r="M1011" s="72">
        <v>52.87</v>
      </c>
      <c r="N1011" s="128">
        <f t="shared" si="59"/>
        <v>0.26434999999999997</v>
      </c>
    </row>
    <row r="1012" spans="1:14" x14ac:dyDescent="0.25">
      <c r="A1012" s="264"/>
      <c r="B1012" s="249"/>
      <c r="C1012" s="290"/>
      <c r="D1012" s="290"/>
      <c r="E1012" s="264" t="s">
        <v>23</v>
      </c>
      <c r="F1012" s="264">
        <v>5</v>
      </c>
      <c r="G1012" s="264"/>
      <c r="H1012" s="263"/>
      <c r="I1012" s="264">
        <v>0.04</v>
      </c>
      <c r="J1012" s="264">
        <v>3.34</v>
      </c>
      <c r="K1012" s="264">
        <v>0.12</v>
      </c>
      <c r="L1012" s="264">
        <v>0.41</v>
      </c>
      <c r="M1012" s="72">
        <v>504.7</v>
      </c>
      <c r="N1012" s="128">
        <f t="shared" si="59"/>
        <v>2.5234999999999999</v>
      </c>
    </row>
    <row r="1013" spans="1:14" ht="21" customHeight="1" x14ac:dyDescent="0.25">
      <c r="A1013" s="264"/>
      <c r="B1013" s="249"/>
      <c r="C1013" s="290"/>
      <c r="D1013" s="290"/>
      <c r="E1013" s="264" t="s">
        <v>92</v>
      </c>
      <c r="F1013" s="264">
        <v>40</v>
      </c>
      <c r="G1013" s="264"/>
      <c r="H1013" s="263"/>
      <c r="I1013" s="264">
        <v>0.66</v>
      </c>
      <c r="J1013" s="264">
        <v>0.52</v>
      </c>
      <c r="K1013" s="264">
        <v>0.03</v>
      </c>
      <c r="L1013" s="264">
        <v>7.1</v>
      </c>
      <c r="M1013" s="72">
        <v>220.75</v>
      </c>
      <c r="N1013" s="128">
        <f t="shared" si="59"/>
        <v>8.83</v>
      </c>
    </row>
    <row r="1014" spans="1:14" x14ac:dyDescent="0.25">
      <c r="A1014" s="264"/>
      <c r="B1014" s="249"/>
      <c r="C1014" s="290"/>
      <c r="D1014" s="290"/>
      <c r="E1014" s="264" t="s">
        <v>129</v>
      </c>
      <c r="F1014" s="264">
        <v>0.5</v>
      </c>
      <c r="G1014" s="264"/>
      <c r="H1014" s="263"/>
      <c r="I1014" s="264" t="s">
        <v>21</v>
      </c>
      <c r="J1014" s="264" t="s">
        <v>21</v>
      </c>
      <c r="K1014" s="264" t="s">
        <v>21</v>
      </c>
      <c r="L1014" s="264" t="s">
        <v>21</v>
      </c>
      <c r="M1014" s="72"/>
      <c r="N1014" s="128">
        <f t="shared" si="59"/>
        <v>0</v>
      </c>
    </row>
    <row r="1015" spans="1:14" x14ac:dyDescent="0.25">
      <c r="A1015" s="264"/>
      <c r="B1015" s="249"/>
      <c r="C1015" s="290"/>
      <c r="D1015" s="290"/>
      <c r="E1015" s="264" t="s">
        <v>19</v>
      </c>
      <c r="F1015" s="264">
        <v>5.3</v>
      </c>
      <c r="G1015" s="264"/>
      <c r="H1015" s="263"/>
      <c r="I1015" s="264">
        <v>0.15</v>
      </c>
      <c r="J1015" s="264">
        <v>0.17</v>
      </c>
      <c r="K1015" s="264">
        <v>0.25</v>
      </c>
      <c r="L1015" s="264">
        <v>3.07</v>
      </c>
      <c r="M1015" s="72">
        <v>51.71</v>
      </c>
      <c r="N1015" s="128">
        <f t="shared" si="59"/>
        <v>0.274063</v>
      </c>
    </row>
    <row r="1016" spans="1:14" x14ac:dyDescent="0.25">
      <c r="A1016" s="264"/>
      <c r="B1016" s="249"/>
      <c r="C1016" s="290"/>
      <c r="D1016" s="290"/>
      <c r="E1016" s="264" t="s">
        <v>22</v>
      </c>
      <c r="F1016" s="264">
        <v>0.25</v>
      </c>
      <c r="G1016" s="264"/>
      <c r="H1016" s="263"/>
      <c r="I1016" s="264" t="s">
        <v>21</v>
      </c>
      <c r="J1016" s="264" t="s">
        <v>21</v>
      </c>
      <c r="K1016" s="264" t="s">
        <v>21</v>
      </c>
      <c r="L1016" s="264" t="s">
        <v>21</v>
      </c>
      <c r="M1016" s="72"/>
      <c r="N1016" s="128">
        <f t="shared" si="59"/>
        <v>0</v>
      </c>
    </row>
    <row r="1017" spans="1:14" x14ac:dyDescent="0.25">
      <c r="A1017" s="264"/>
      <c r="B1017" s="249"/>
      <c r="C1017" s="290"/>
      <c r="D1017" s="290"/>
      <c r="E1017" s="264" t="s">
        <v>80</v>
      </c>
      <c r="F1017" s="264">
        <v>0.8</v>
      </c>
      <c r="G1017" s="264"/>
      <c r="H1017" s="263"/>
      <c r="I1017" s="264">
        <v>0.69</v>
      </c>
      <c r="J1017" s="264">
        <v>0.08</v>
      </c>
      <c r="K1017" s="264"/>
      <c r="L1017" s="264">
        <v>1.0900000000000001</v>
      </c>
      <c r="M1017" s="72">
        <v>51.7</v>
      </c>
      <c r="N1017" s="128">
        <f t="shared" si="59"/>
        <v>4.1360000000000008E-2</v>
      </c>
    </row>
    <row r="1018" spans="1:14" x14ac:dyDescent="0.25">
      <c r="A1018" s="264"/>
      <c r="B1018" s="249"/>
      <c r="C1018" s="290"/>
      <c r="D1018" s="290"/>
      <c r="E1018" s="264" t="s">
        <v>52</v>
      </c>
      <c r="F1018" s="264">
        <v>2.5</v>
      </c>
      <c r="G1018" s="264"/>
      <c r="H1018" s="263"/>
      <c r="I1018" s="264" t="s">
        <v>21</v>
      </c>
      <c r="J1018" s="264">
        <v>0.24</v>
      </c>
      <c r="K1018" s="264" t="s">
        <v>21</v>
      </c>
      <c r="L1018" s="264">
        <v>2.25</v>
      </c>
      <c r="M1018" s="72">
        <v>118.3</v>
      </c>
      <c r="N1018" s="128">
        <f t="shared" si="59"/>
        <v>0.29575000000000001</v>
      </c>
    </row>
    <row r="1019" spans="1:14" x14ac:dyDescent="0.25">
      <c r="A1019" s="264"/>
      <c r="B1019" s="249"/>
      <c r="C1019" s="290"/>
      <c r="D1019" s="290"/>
      <c r="E1019" s="264" t="s">
        <v>213</v>
      </c>
      <c r="F1019" s="264">
        <v>57</v>
      </c>
      <c r="G1019" s="264"/>
      <c r="H1019" s="263"/>
      <c r="I1019" s="264" t="s">
        <v>21</v>
      </c>
      <c r="J1019" s="264" t="s">
        <v>21</v>
      </c>
      <c r="K1019" s="264" t="s">
        <v>21</v>
      </c>
      <c r="L1019" s="264" t="s">
        <v>21</v>
      </c>
      <c r="M1019" s="72"/>
      <c r="N1019" s="128">
        <f t="shared" si="59"/>
        <v>0</v>
      </c>
    </row>
    <row r="1020" spans="1:14" x14ac:dyDescent="0.25">
      <c r="A1020" s="264"/>
      <c r="B1020" s="249"/>
      <c r="C1020" s="290"/>
      <c r="D1020" s="290"/>
      <c r="E1020" s="264" t="s">
        <v>214</v>
      </c>
      <c r="F1020" s="264">
        <v>0.75</v>
      </c>
      <c r="G1020" s="264"/>
      <c r="H1020" s="263">
        <v>50</v>
      </c>
      <c r="I1020" s="264" t="s">
        <v>21</v>
      </c>
      <c r="J1020" s="264" t="s">
        <v>21</v>
      </c>
      <c r="K1020" s="264">
        <v>0.74</v>
      </c>
      <c r="L1020" s="264">
        <v>2.64</v>
      </c>
      <c r="M1020" s="72"/>
      <c r="N1020" s="128">
        <f t="shared" si="59"/>
        <v>0</v>
      </c>
    </row>
    <row r="1021" spans="1:14" x14ac:dyDescent="0.25">
      <c r="A1021" s="264"/>
      <c r="B1021" s="249"/>
      <c r="C1021" s="290"/>
      <c r="D1021" s="290"/>
      <c r="E1021" s="264"/>
      <c r="F1021" s="264"/>
      <c r="G1021" s="264"/>
      <c r="H1021" s="263"/>
      <c r="I1021" s="77">
        <f>SUM(I1010:I1020)</f>
        <v>4.83</v>
      </c>
      <c r="J1021" s="77">
        <f t="shared" ref="J1021:L1021" si="65">SUM(J1010:J1020)</f>
        <v>4.6899999999999995</v>
      </c>
      <c r="K1021" s="77">
        <f t="shared" si="65"/>
        <v>27.9</v>
      </c>
      <c r="L1021" s="77">
        <f t="shared" si="65"/>
        <v>169.10999999999996</v>
      </c>
      <c r="M1021" s="77"/>
      <c r="N1021" s="129">
        <f>SUM(N1010:N1020)</f>
        <v>13.231262999999998</v>
      </c>
    </row>
    <row r="1022" spans="1:14" x14ac:dyDescent="0.25">
      <c r="A1022" s="264"/>
      <c r="B1022" s="249" t="s">
        <v>326</v>
      </c>
      <c r="C1022" s="290">
        <v>100</v>
      </c>
      <c r="D1022" s="290">
        <v>100</v>
      </c>
      <c r="E1022" s="264" t="s">
        <v>326</v>
      </c>
      <c r="F1022" s="264">
        <v>100</v>
      </c>
      <c r="G1022" s="264">
        <v>100</v>
      </c>
      <c r="H1022" s="263"/>
      <c r="I1022" s="77">
        <v>0.2</v>
      </c>
      <c r="J1022" s="77">
        <v>5.4</v>
      </c>
      <c r="K1022" s="77">
        <v>32</v>
      </c>
      <c r="L1022" s="77">
        <v>144</v>
      </c>
      <c r="M1022" s="72">
        <v>78.930000000000007</v>
      </c>
      <c r="N1022" s="129">
        <f t="shared" si="59"/>
        <v>7.8930000000000007</v>
      </c>
    </row>
    <row r="1023" spans="1:14" ht="12" customHeight="1" x14ac:dyDescent="0.25">
      <c r="A1023" s="543" t="s">
        <v>134</v>
      </c>
      <c r="B1023" s="532"/>
      <c r="C1023" s="291"/>
      <c r="D1023" s="291"/>
      <c r="E1023" s="77"/>
      <c r="F1023" s="77"/>
      <c r="G1023" s="77"/>
      <c r="H1023" s="251"/>
      <c r="I1023" s="77">
        <f>I1022+I1021+I1009+I1006+I1003+I999+I991+I982+I972</f>
        <v>75.449999999999989</v>
      </c>
      <c r="J1023" s="77">
        <f t="shared" ref="J1023:L1023" si="66">J1022+J1021+J1009+J1006+J1003+J999+J991+J982+J972</f>
        <v>76.983999999999995</v>
      </c>
      <c r="K1023" s="77">
        <f t="shared" si="66"/>
        <v>228.89</v>
      </c>
      <c r="L1023" s="77">
        <f t="shared" si="66"/>
        <v>1638.38</v>
      </c>
      <c r="M1023" s="77"/>
      <c r="N1023" s="129">
        <f>N1022+N1021+N1009+N1006+N999+N991+N982+N972</f>
        <v>94.87300900000001</v>
      </c>
    </row>
    <row r="1024" spans="1:14" ht="12" customHeight="1" x14ac:dyDescent="0.25">
      <c r="A1024" s="543" t="s">
        <v>85</v>
      </c>
      <c r="B1024" s="532"/>
      <c r="C1024" s="291"/>
      <c r="D1024" s="291"/>
      <c r="E1024" s="77"/>
      <c r="F1024" s="77"/>
      <c r="G1024" s="77"/>
      <c r="H1024" s="258"/>
      <c r="I1024" s="258">
        <f>I1023+I961</f>
        <v>95.499999999999986</v>
      </c>
      <c r="J1024" s="258">
        <f t="shared" ref="J1024:L1024" si="67">J1023+J961</f>
        <v>97.713999999999999</v>
      </c>
      <c r="K1024" s="258">
        <f t="shared" si="67"/>
        <v>356.96999999999997</v>
      </c>
      <c r="L1024" s="258">
        <f t="shared" si="67"/>
        <v>2416.3200000000002</v>
      </c>
      <c r="M1024" s="258"/>
      <c r="N1024" s="129">
        <f>N1023+N961</f>
        <v>139.614642</v>
      </c>
    </row>
    <row r="1025" spans="1:14" ht="12" customHeight="1" x14ac:dyDescent="0.25">
      <c r="A1025" s="251" t="s">
        <v>1</v>
      </c>
      <c r="B1025" s="250" t="s">
        <v>2</v>
      </c>
      <c r="C1025" s="291"/>
      <c r="D1025" s="291"/>
      <c r="E1025" s="251" t="s">
        <v>3</v>
      </c>
      <c r="F1025" s="251" t="s">
        <v>4</v>
      </c>
      <c r="G1025" s="251" t="s">
        <v>5</v>
      </c>
      <c r="H1025" s="251" t="s">
        <v>6</v>
      </c>
      <c r="I1025" s="251" t="s">
        <v>7</v>
      </c>
      <c r="J1025" s="251" t="s">
        <v>8</v>
      </c>
      <c r="K1025" s="251" t="s">
        <v>9</v>
      </c>
      <c r="L1025" s="251" t="s">
        <v>10</v>
      </c>
      <c r="M1025" s="72" t="s">
        <v>11</v>
      </c>
      <c r="N1025" s="128"/>
    </row>
    <row r="1026" spans="1:14" ht="12" customHeight="1" x14ac:dyDescent="0.25">
      <c r="A1026" s="532" t="s">
        <v>325</v>
      </c>
      <c r="B1026" s="533"/>
      <c r="C1026" s="292"/>
      <c r="D1026" s="292"/>
      <c r="E1026" s="77"/>
      <c r="F1026" s="77"/>
      <c r="G1026" s="77"/>
      <c r="H1026" s="251"/>
      <c r="I1026" s="77"/>
      <c r="J1026" s="77"/>
      <c r="K1026" s="77"/>
      <c r="L1026" s="77"/>
      <c r="M1026" s="72"/>
      <c r="N1026" s="128"/>
    </row>
    <row r="1027" spans="1:14" x14ac:dyDescent="0.25">
      <c r="A1027" s="264" t="s">
        <v>14</v>
      </c>
      <c r="B1027" s="249"/>
      <c r="C1027" s="290"/>
      <c r="D1027" s="290"/>
      <c r="E1027" s="264"/>
      <c r="F1027" s="264"/>
      <c r="G1027" s="264"/>
      <c r="H1027" s="263"/>
      <c r="I1027" s="264"/>
      <c r="J1027" s="264"/>
      <c r="K1027" s="264"/>
      <c r="L1027" s="264"/>
      <c r="M1027" s="72"/>
      <c r="N1027" s="128"/>
    </row>
    <row r="1028" spans="1:14" x14ac:dyDescent="0.25">
      <c r="A1028" s="264" t="s">
        <v>135</v>
      </c>
      <c r="B1028" s="529" t="s">
        <v>136</v>
      </c>
      <c r="C1028" s="288"/>
      <c r="D1028" s="288"/>
      <c r="E1028" s="264" t="s">
        <v>137</v>
      </c>
      <c r="F1028" s="264">
        <v>83</v>
      </c>
      <c r="G1028" s="264">
        <v>82</v>
      </c>
      <c r="H1028" s="263"/>
      <c r="I1028" s="264">
        <v>14.9</v>
      </c>
      <c r="J1028" s="264">
        <v>0.5</v>
      </c>
      <c r="K1028" s="264">
        <v>1.49</v>
      </c>
      <c r="L1028" s="264">
        <v>73.040000000000006</v>
      </c>
      <c r="M1028" s="72">
        <v>321.70999999999998</v>
      </c>
      <c r="N1028" s="128">
        <f t="shared" si="59"/>
        <v>26.701929999999997</v>
      </c>
    </row>
    <row r="1029" spans="1:14" x14ac:dyDescent="0.25">
      <c r="A1029" s="264"/>
      <c r="B1029" s="530"/>
      <c r="C1029" s="289"/>
      <c r="D1029" s="289"/>
      <c r="E1029" s="264" t="s">
        <v>20</v>
      </c>
      <c r="F1029" s="264">
        <v>10</v>
      </c>
      <c r="G1029" s="264">
        <v>10</v>
      </c>
      <c r="H1029" s="263"/>
      <c r="I1029" s="264" t="s">
        <v>21</v>
      </c>
      <c r="J1029" s="264" t="s">
        <v>21</v>
      </c>
      <c r="K1029" s="264">
        <v>9.98</v>
      </c>
      <c r="L1029" s="264">
        <v>37.9</v>
      </c>
      <c r="M1029" s="72">
        <v>52.87</v>
      </c>
      <c r="N1029" s="128">
        <f t="shared" si="59"/>
        <v>0.52869999999999995</v>
      </c>
    </row>
    <row r="1030" spans="1:14" x14ac:dyDescent="0.25">
      <c r="A1030" s="264" t="s">
        <v>138</v>
      </c>
      <c r="B1030" s="249"/>
      <c r="C1030" s="290"/>
      <c r="D1030" s="290"/>
      <c r="E1030" s="264" t="s">
        <v>92</v>
      </c>
      <c r="F1030" s="264">
        <v>12</v>
      </c>
      <c r="G1030" s="264">
        <v>12</v>
      </c>
      <c r="H1030" s="263"/>
      <c r="I1030" s="264">
        <v>1.52</v>
      </c>
      <c r="J1030" s="264">
        <v>1.1499999999999999</v>
      </c>
      <c r="K1030" s="264"/>
      <c r="L1030" s="264">
        <v>16.39</v>
      </c>
      <c r="M1030" s="72">
        <v>220.75</v>
      </c>
      <c r="N1030" s="128">
        <f t="shared" si="59"/>
        <v>2.649</v>
      </c>
    </row>
    <row r="1031" spans="1:14" x14ac:dyDescent="0.25">
      <c r="A1031" s="264"/>
      <c r="B1031" s="249"/>
      <c r="C1031" s="376" t="s">
        <v>425</v>
      </c>
      <c r="D1031" s="376" t="s">
        <v>426</v>
      </c>
      <c r="E1031" s="264" t="s">
        <v>139</v>
      </c>
      <c r="F1031" s="264">
        <v>5</v>
      </c>
      <c r="G1031" s="264">
        <v>5</v>
      </c>
      <c r="H1031" s="263"/>
      <c r="I1031" s="264">
        <v>0.04</v>
      </c>
      <c r="J1031" s="264">
        <v>3.63</v>
      </c>
      <c r="K1031" s="264">
        <v>0.13</v>
      </c>
      <c r="L1031" s="264">
        <v>33.049999999999997</v>
      </c>
      <c r="M1031" s="72">
        <v>504.7</v>
      </c>
      <c r="N1031" s="128">
        <f t="shared" si="59"/>
        <v>2.5234999999999999</v>
      </c>
    </row>
    <row r="1032" spans="1:14" x14ac:dyDescent="0.25">
      <c r="A1032" s="264"/>
      <c r="B1032" s="249"/>
      <c r="C1032" s="290"/>
      <c r="D1032" s="290"/>
      <c r="E1032" s="264" t="s">
        <v>94</v>
      </c>
      <c r="F1032" s="264">
        <v>5</v>
      </c>
      <c r="G1032" s="264">
        <v>5</v>
      </c>
      <c r="H1032" s="263"/>
      <c r="I1032" s="264">
        <v>0.28000000000000003</v>
      </c>
      <c r="J1032" s="264">
        <v>0.04</v>
      </c>
      <c r="K1032" s="264">
        <v>1.81</v>
      </c>
      <c r="L1032" s="264">
        <v>8.27</v>
      </c>
      <c r="M1032" s="72"/>
      <c r="N1032" s="128">
        <f t="shared" si="59"/>
        <v>0</v>
      </c>
    </row>
    <row r="1033" spans="1:14" x14ac:dyDescent="0.25">
      <c r="A1033" s="264"/>
      <c r="B1033" s="249"/>
      <c r="C1033" s="290"/>
      <c r="D1033" s="290"/>
      <c r="E1033" s="264" t="s">
        <v>57</v>
      </c>
      <c r="F1033" s="264">
        <v>5</v>
      </c>
      <c r="G1033" s="264">
        <v>5</v>
      </c>
      <c r="H1033" s="263"/>
      <c r="I1033" s="264">
        <v>0.14000000000000001</v>
      </c>
      <c r="J1033" s="264">
        <v>1</v>
      </c>
      <c r="K1033" s="264">
        <v>0.16</v>
      </c>
      <c r="L1033" s="264">
        <v>10.3</v>
      </c>
      <c r="M1033" s="72">
        <v>171.79</v>
      </c>
      <c r="N1033" s="128">
        <f t="shared" si="59"/>
        <v>0.85894999999999988</v>
      </c>
    </row>
    <row r="1034" spans="1:14" x14ac:dyDescent="0.25">
      <c r="A1034" s="264"/>
      <c r="B1034" s="249"/>
      <c r="C1034" s="290"/>
      <c r="D1034" s="290"/>
      <c r="E1034" s="264" t="s">
        <v>22</v>
      </c>
      <c r="F1034" s="264">
        <v>0.5</v>
      </c>
      <c r="G1034" s="264">
        <v>0.5</v>
      </c>
      <c r="H1034" s="263"/>
      <c r="I1034" s="264" t="s">
        <v>21</v>
      </c>
      <c r="J1034" s="264" t="s">
        <v>21</v>
      </c>
      <c r="K1034" s="264" t="s">
        <v>21</v>
      </c>
      <c r="L1034" s="264" t="s">
        <v>21</v>
      </c>
      <c r="M1034" s="72"/>
      <c r="N1034" s="128">
        <f t="shared" si="59"/>
        <v>0</v>
      </c>
    </row>
    <row r="1035" spans="1:14" x14ac:dyDescent="0.25">
      <c r="A1035" s="264"/>
      <c r="B1035" s="249"/>
      <c r="C1035" s="290"/>
      <c r="D1035" s="290"/>
      <c r="E1035" s="264" t="s">
        <v>140</v>
      </c>
      <c r="F1035" s="264">
        <v>10</v>
      </c>
      <c r="G1035" s="264">
        <v>10</v>
      </c>
      <c r="H1035" s="263"/>
      <c r="I1035" s="264">
        <v>0.08</v>
      </c>
      <c r="J1035" s="264">
        <v>7.25</v>
      </c>
      <c r="K1035" s="264">
        <v>0.26</v>
      </c>
      <c r="L1035" s="264">
        <v>66.099999999999994</v>
      </c>
      <c r="M1035" s="72">
        <v>504.7</v>
      </c>
      <c r="N1035" s="128">
        <f t="shared" si="59"/>
        <v>5.0469999999999997</v>
      </c>
    </row>
    <row r="1036" spans="1:14" ht="12.75" customHeight="1" x14ac:dyDescent="0.25">
      <c r="A1036" s="264"/>
      <c r="B1036" s="249"/>
      <c r="C1036" s="290"/>
      <c r="D1036" s="290"/>
      <c r="E1036" s="264" t="s">
        <v>107</v>
      </c>
      <c r="F1036" s="264">
        <v>46</v>
      </c>
      <c r="G1036" s="264">
        <v>28</v>
      </c>
      <c r="H1036" s="263"/>
      <c r="I1036" s="264">
        <v>0.18</v>
      </c>
      <c r="J1036" s="264">
        <v>0.16</v>
      </c>
      <c r="K1036" s="264">
        <v>4.0999999999999996</v>
      </c>
      <c r="L1036" s="264">
        <v>18.22</v>
      </c>
      <c r="M1036" s="72">
        <v>83.14</v>
      </c>
      <c r="N1036" s="128">
        <f t="shared" si="59"/>
        <v>3.8244400000000001</v>
      </c>
    </row>
    <row r="1037" spans="1:14" x14ac:dyDescent="0.25">
      <c r="A1037" s="264"/>
      <c r="B1037" s="249"/>
      <c r="C1037" s="290"/>
      <c r="D1037" s="290"/>
      <c r="E1037" s="264" t="s">
        <v>141</v>
      </c>
      <c r="F1037" s="264">
        <v>0.01</v>
      </c>
      <c r="G1037" s="264">
        <v>0.01</v>
      </c>
      <c r="H1037" s="263"/>
      <c r="I1037" s="264"/>
      <c r="J1037" s="264"/>
      <c r="K1037" s="264"/>
      <c r="L1037" s="264"/>
      <c r="M1037" s="72"/>
      <c r="N1037" s="128">
        <f t="shared" si="59"/>
        <v>0</v>
      </c>
    </row>
    <row r="1038" spans="1:14" ht="11.25" customHeight="1" x14ac:dyDescent="0.25">
      <c r="A1038" s="264"/>
      <c r="B1038" s="249"/>
      <c r="C1038" s="290"/>
      <c r="D1038" s="290"/>
      <c r="E1038" s="264"/>
      <c r="F1038" s="264"/>
      <c r="G1038" s="264"/>
      <c r="H1038" s="263" t="s">
        <v>142</v>
      </c>
      <c r="I1038" s="77">
        <f>SUM(I1028:I1037)</f>
        <v>17.14</v>
      </c>
      <c r="J1038" s="77">
        <f t="shared" ref="J1038:L1038" si="68">SUM(J1028:J1037)</f>
        <v>13.73</v>
      </c>
      <c r="K1038" s="77">
        <f t="shared" si="68"/>
        <v>17.93</v>
      </c>
      <c r="L1038" s="77">
        <f t="shared" si="68"/>
        <v>263.27</v>
      </c>
      <c r="M1038" s="77"/>
      <c r="N1038" s="129">
        <f>SUM(N1028:N1037)</f>
        <v>42.133519999999997</v>
      </c>
    </row>
    <row r="1039" spans="1:14" ht="12" customHeight="1" x14ac:dyDescent="0.25">
      <c r="A1039" s="264"/>
      <c r="B1039" s="531" t="s">
        <v>143</v>
      </c>
      <c r="C1039" s="290"/>
      <c r="D1039" s="290"/>
      <c r="E1039" s="264" t="s">
        <v>144</v>
      </c>
      <c r="F1039" s="264">
        <v>4</v>
      </c>
      <c r="G1039" s="264"/>
      <c r="H1039" s="263"/>
      <c r="I1039" s="264">
        <v>0.54</v>
      </c>
      <c r="J1039" s="264">
        <v>2.16</v>
      </c>
      <c r="K1039" s="264">
        <v>0.74</v>
      </c>
      <c r="L1039" s="264">
        <v>24.42</v>
      </c>
      <c r="M1039" s="72">
        <v>430.63</v>
      </c>
      <c r="N1039" s="128">
        <f t="shared" si="59"/>
        <v>1.7225200000000001</v>
      </c>
    </row>
    <row r="1040" spans="1:14" x14ac:dyDescent="0.25">
      <c r="A1040" s="264" t="s">
        <v>99</v>
      </c>
      <c r="B1040" s="531"/>
      <c r="C1040" s="290"/>
      <c r="D1040" s="290"/>
      <c r="E1040" s="264" t="s">
        <v>145</v>
      </c>
      <c r="F1040" s="264">
        <v>100</v>
      </c>
      <c r="G1040" s="264"/>
      <c r="H1040" s="263"/>
      <c r="I1040" s="264">
        <v>2.82</v>
      </c>
      <c r="J1040" s="264">
        <v>3.2</v>
      </c>
      <c r="K1040" s="264">
        <v>4.7300000000000004</v>
      </c>
      <c r="L1040" s="264">
        <v>58</v>
      </c>
      <c r="M1040" s="72">
        <v>51.71</v>
      </c>
      <c r="N1040" s="128">
        <f t="shared" si="59"/>
        <v>5.1710000000000003</v>
      </c>
    </row>
    <row r="1041" spans="1:14" ht="12" customHeight="1" x14ac:dyDescent="0.25">
      <c r="A1041" s="264"/>
      <c r="B1041" s="531"/>
      <c r="C1041" s="290">
        <v>200</v>
      </c>
      <c r="D1041" s="290">
        <v>200</v>
      </c>
      <c r="E1041" s="264" t="s">
        <v>20</v>
      </c>
      <c r="F1041" s="264">
        <v>11.1</v>
      </c>
      <c r="G1041" s="264"/>
      <c r="H1041" s="263"/>
      <c r="I1041" s="264" t="s">
        <v>21</v>
      </c>
      <c r="J1041" s="264" t="s">
        <v>21</v>
      </c>
      <c r="K1041" s="264">
        <v>11.087999999999999</v>
      </c>
      <c r="L1041" s="264">
        <v>42.67</v>
      </c>
      <c r="M1041" s="72">
        <v>52.87</v>
      </c>
      <c r="N1041" s="128">
        <f t="shared" si="59"/>
        <v>0.58685699999999996</v>
      </c>
    </row>
    <row r="1042" spans="1:14" x14ac:dyDescent="0.25">
      <c r="A1042" s="264"/>
      <c r="B1042" s="249"/>
      <c r="C1042" s="290"/>
      <c r="D1042" s="290"/>
      <c r="E1042" s="264"/>
      <c r="F1042" s="264"/>
      <c r="G1042" s="264"/>
      <c r="H1042" s="263">
        <v>200</v>
      </c>
      <c r="I1042" s="77">
        <f>SUM(I1039:I1041)</f>
        <v>3.36</v>
      </c>
      <c r="J1042" s="77">
        <f t="shared" ref="J1042:L1042" si="69">SUM(J1039:J1041)</f>
        <v>5.36</v>
      </c>
      <c r="K1042" s="77">
        <f t="shared" si="69"/>
        <v>16.558</v>
      </c>
      <c r="L1042" s="77">
        <f t="shared" si="69"/>
        <v>125.09</v>
      </c>
      <c r="M1042" s="77"/>
      <c r="N1042" s="129">
        <f>SUM(N1039:N1041)</f>
        <v>7.4803770000000007</v>
      </c>
    </row>
    <row r="1043" spans="1:14" ht="14.25" customHeight="1" x14ac:dyDescent="0.25">
      <c r="A1043" s="264"/>
      <c r="B1043" s="531" t="s">
        <v>30</v>
      </c>
      <c r="C1043" s="290">
        <v>70</v>
      </c>
      <c r="D1043" s="290">
        <v>90</v>
      </c>
      <c r="E1043" s="264" t="s">
        <v>31</v>
      </c>
      <c r="F1043" s="264">
        <v>80</v>
      </c>
      <c r="G1043" s="264">
        <v>80</v>
      </c>
      <c r="H1043" s="263"/>
      <c r="I1043" s="264">
        <v>6.96</v>
      </c>
      <c r="J1043" s="264">
        <v>1.2</v>
      </c>
      <c r="K1043" s="264">
        <v>32.96</v>
      </c>
      <c r="L1043" s="264">
        <v>181</v>
      </c>
      <c r="M1043" s="72">
        <v>55.61</v>
      </c>
      <c r="N1043" s="128">
        <f t="shared" si="59"/>
        <v>4.4488000000000003</v>
      </c>
    </row>
    <row r="1044" spans="1:14" x14ac:dyDescent="0.25">
      <c r="A1044" s="264"/>
      <c r="B1044" s="531"/>
      <c r="C1044" s="290">
        <v>10</v>
      </c>
      <c r="D1044" s="290">
        <v>10</v>
      </c>
      <c r="E1044" s="264" t="s">
        <v>32</v>
      </c>
      <c r="F1044" s="264">
        <v>10</v>
      </c>
      <c r="G1044" s="264"/>
      <c r="H1044" s="263"/>
      <c r="I1044" s="264">
        <v>2.68</v>
      </c>
      <c r="J1044" s="264">
        <v>2.57</v>
      </c>
      <c r="K1044" s="264" t="s">
        <v>21</v>
      </c>
      <c r="L1044" s="264">
        <v>33.79</v>
      </c>
      <c r="M1044" s="72">
        <v>523.4</v>
      </c>
      <c r="N1044" s="128">
        <f t="shared" si="59"/>
        <v>5.234</v>
      </c>
    </row>
    <row r="1045" spans="1:14" ht="12.75" customHeight="1" x14ac:dyDescent="0.25">
      <c r="A1045" s="264"/>
      <c r="B1045" s="249"/>
      <c r="C1045" s="290">
        <v>10</v>
      </c>
      <c r="D1045" s="290">
        <v>10</v>
      </c>
      <c r="E1045" s="264" t="s">
        <v>33</v>
      </c>
      <c r="F1045" s="264">
        <v>10</v>
      </c>
      <c r="G1045" s="264"/>
      <c r="H1045" s="263"/>
      <c r="I1045" s="264">
        <v>0.08</v>
      </c>
      <c r="J1045" s="264">
        <v>7.25</v>
      </c>
      <c r="K1045" s="264">
        <v>0.26</v>
      </c>
      <c r="L1045" s="264">
        <v>66.099999999999994</v>
      </c>
      <c r="M1045" s="72">
        <v>504.7</v>
      </c>
      <c r="N1045" s="128">
        <f t="shared" si="59"/>
        <v>5.0469999999999997</v>
      </c>
    </row>
    <row r="1046" spans="1:14" ht="20.399999999999999" x14ac:dyDescent="0.25">
      <c r="A1046" s="264"/>
      <c r="B1046" s="249"/>
      <c r="C1046" s="290"/>
      <c r="D1046" s="290"/>
      <c r="E1046" s="264"/>
      <c r="F1046" s="264"/>
      <c r="G1046" s="264"/>
      <c r="H1046" s="263" t="s">
        <v>35</v>
      </c>
      <c r="I1046" s="77">
        <f>SUM(I1043:I1045)</f>
        <v>9.7200000000000006</v>
      </c>
      <c r="J1046" s="77">
        <f t="shared" ref="J1046:L1046" si="70">SUM(J1043:J1045)</f>
        <v>11.02</v>
      </c>
      <c r="K1046" s="77">
        <f t="shared" si="70"/>
        <v>33.22</v>
      </c>
      <c r="L1046" s="77">
        <f t="shared" si="70"/>
        <v>280.89</v>
      </c>
      <c r="M1046" s="77"/>
      <c r="N1046" s="129">
        <f>SUM(N1043:N1045)</f>
        <v>14.729800000000001</v>
      </c>
    </row>
    <row r="1047" spans="1:14" x14ac:dyDescent="0.25">
      <c r="A1047" s="264"/>
      <c r="B1047" s="257" t="s">
        <v>146</v>
      </c>
      <c r="C1047" s="295">
        <v>120</v>
      </c>
      <c r="D1047" s="295">
        <v>120</v>
      </c>
      <c r="E1047" s="92" t="s">
        <v>147</v>
      </c>
      <c r="F1047" s="92">
        <v>120</v>
      </c>
      <c r="G1047" s="92">
        <v>120</v>
      </c>
      <c r="H1047" s="92">
        <v>120</v>
      </c>
      <c r="I1047" s="92">
        <v>1.8</v>
      </c>
      <c r="J1047" s="92">
        <v>8.4000000000000005E-2</v>
      </c>
      <c r="K1047" s="92">
        <v>17.2</v>
      </c>
      <c r="L1047" s="102">
        <v>74.760000000000005</v>
      </c>
      <c r="M1047" s="72">
        <v>68.900000000000006</v>
      </c>
      <c r="N1047" s="129">
        <f t="shared" si="59"/>
        <v>8.2680000000000007</v>
      </c>
    </row>
    <row r="1048" spans="1:14" x14ac:dyDescent="0.25">
      <c r="A1048" s="264" t="s">
        <v>38</v>
      </c>
      <c r="B1048" s="249" t="s">
        <v>103</v>
      </c>
      <c r="C1048" s="290">
        <v>100</v>
      </c>
      <c r="D1048" s="290">
        <v>100</v>
      </c>
      <c r="E1048" s="264" t="s">
        <v>39</v>
      </c>
      <c r="F1048" s="264">
        <v>100</v>
      </c>
      <c r="G1048" s="264">
        <v>100</v>
      </c>
      <c r="H1048" s="263">
        <v>100</v>
      </c>
      <c r="I1048" s="264"/>
      <c r="J1048" s="77"/>
      <c r="K1048" s="77">
        <v>18.2</v>
      </c>
      <c r="L1048" s="77">
        <v>75</v>
      </c>
      <c r="M1048" s="78">
        <v>65.86</v>
      </c>
      <c r="N1048" s="129">
        <f t="shared" si="59"/>
        <v>6.5860000000000003</v>
      </c>
    </row>
    <row r="1049" spans="1:14" ht="12" customHeight="1" x14ac:dyDescent="0.25">
      <c r="A1049" s="532" t="s">
        <v>40</v>
      </c>
      <c r="B1049" s="533"/>
      <c r="C1049" s="292"/>
      <c r="D1049" s="292"/>
      <c r="E1049" s="264"/>
      <c r="F1049" s="264"/>
      <c r="G1049" s="264"/>
      <c r="H1049" s="263"/>
      <c r="I1049" s="77">
        <f>I1048+I1047+I1046+I1042+I1038</f>
        <v>32.020000000000003</v>
      </c>
      <c r="J1049" s="77">
        <f t="shared" ref="J1049:L1049" si="71">J1048+J1047+J1046+J1042+J1038</f>
        <v>30.193999999999999</v>
      </c>
      <c r="K1049" s="77">
        <f t="shared" si="71"/>
        <v>103.108</v>
      </c>
      <c r="L1049" s="77">
        <f t="shared" si="71"/>
        <v>819.01</v>
      </c>
      <c r="M1049" s="77"/>
      <c r="N1049" s="129">
        <f>N1048+N1047+N1046+N1042+N1038</f>
        <v>79.197697000000005</v>
      </c>
    </row>
    <row r="1050" spans="1:14" x14ac:dyDescent="0.25">
      <c r="A1050" s="264" t="s">
        <v>41</v>
      </c>
      <c r="B1050" s="249"/>
      <c r="C1050" s="290"/>
      <c r="D1050" s="290"/>
      <c r="E1050" s="264"/>
      <c r="F1050" s="264"/>
      <c r="G1050" s="264"/>
      <c r="H1050" s="263"/>
      <c r="I1050" s="264"/>
      <c r="J1050" s="264"/>
      <c r="K1050" s="264"/>
      <c r="L1050" s="77"/>
      <c r="M1050" s="72"/>
      <c r="N1050" s="128">
        <f t="shared" ref="N1050:N1109" si="72">F1050*M1050/1000</f>
        <v>0</v>
      </c>
    </row>
    <row r="1051" spans="1:14" ht="12" customHeight="1" x14ac:dyDescent="0.25">
      <c r="A1051" s="264"/>
      <c r="B1051" s="531" t="s">
        <v>148</v>
      </c>
      <c r="C1051" s="290">
        <v>80</v>
      </c>
      <c r="D1051" s="290">
        <v>120</v>
      </c>
      <c r="E1051" s="264" t="s">
        <v>149</v>
      </c>
      <c r="F1051" s="264">
        <v>86.67</v>
      </c>
      <c r="G1051" s="264" t="s">
        <v>150</v>
      </c>
      <c r="H1051" s="263"/>
      <c r="I1051" s="264">
        <v>1.3</v>
      </c>
      <c r="J1051" s="264">
        <v>0.69</v>
      </c>
      <c r="K1051" s="264">
        <v>7</v>
      </c>
      <c r="L1051" s="264">
        <v>29.12</v>
      </c>
      <c r="M1051" s="72">
        <v>38.06</v>
      </c>
      <c r="N1051" s="128">
        <f t="shared" si="72"/>
        <v>3.2986602</v>
      </c>
    </row>
    <row r="1052" spans="1:14" x14ac:dyDescent="0.25">
      <c r="A1052" s="264" t="s">
        <v>151</v>
      </c>
      <c r="B1052" s="531"/>
      <c r="C1052" s="290"/>
      <c r="D1052" s="290"/>
      <c r="E1052" s="264" t="s">
        <v>52</v>
      </c>
      <c r="F1052" s="264">
        <v>5</v>
      </c>
      <c r="G1052" s="264">
        <v>5</v>
      </c>
      <c r="H1052" s="263"/>
      <c r="I1052" s="264"/>
      <c r="J1052" s="264">
        <v>6.99</v>
      </c>
      <c r="K1052" s="264"/>
      <c r="L1052" s="264">
        <v>62.93</v>
      </c>
      <c r="M1052" s="72">
        <v>118.3</v>
      </c>
      <c r="N1052" s="128">
        <f t="shared" si="72"/>
        <v>0.59150000000000003</v>
      </c>
    </row>
    <row r="1053" spans="1:14" ht="12" customHeight="1" x14ac:dyDescent="0.25">
      <c r="A1053" s="264"/>
      <c r="B1053" s="249"/>
      <c r="C1053" s="290"/>
      <c r="D1053" s="290"/>
      <c r="E1053" s="264" t="s">
        <v>46</v>
      </c>
      <c r="F1053" s="264">
        <v>30</v>
      </c>
      <c r="G1053" s="264">
        <v>26.4</v>
      </c>
      <c r="H1053" s="263"/>
      <c r="I1053" s="264">
        <v>0.12</v>
      </c>
      <c r="J1053" s="264">
        <v>0.105</v>
      </c>
      <c r="K1053" s="264">
        <v>2.58</v>
      </c>
      <c r="L1053" s="264">
        <v>11.88</v>
      </c>
      <c r="M1053" s="72">
        <v>83.14</v>
      </c>
      <c r="N1053" s="128">
        <f t="shared" si="72"/>
        <v>2.4941999999999998</v>
      </c>
    </row>
    <row r="1054" spans="1:14" x14ac:dyDescent="0.25">
      <c r="A1054" s="264"/>
      <c r="B1054" s="249"/>
      <c r="C1054" s="290"/>
      <c r="D1054" s="290"/>
      <c r="E1054" s="264" t="s">
        <v>20</v>
      </c>
      <c r="F1054" s="264">
        <v>3</v>
      </c>
      <c r="G1054" s="264">
        <v>3</v>
      </c>
      <c r="H1054" s="263"/>
      <c r="I1054" s="264"/>
      <c r="J1054" s="264"/>
      <c r="K1054" s="264">
        <v>2.99</v>
      </c>
      <c r="L1054" s="264">
        <v>11.38</v>
      </c>
      <c r="M1054" s="72">
        <v>52.87</v>
      </c>
      <c r="N1054" s="128">
        <f t="shared" si="72"/>
        <v>0.15860999999999997</v>
      </c>
    </row>
    <row r="1055" spans="1:14" ht="12.75" customHeight="1" x14ac:dyDescent="0.25">
      <c r="A1055" s="264"/>
      <c r="B1055" s="249"/>
      <c r="C1055" s="290"/>
      <c r="D1055" s="290"/>
      <c r="E1055" s="264"/>
      <c r="F1055" s="264"/>
      <c r="G1055" s="264"/>
      <c r="H1055" s="263">
        <v>100</v>
      </c>
      <c r="I1055" s="77">
        <f>SUM(I1051:I1054)</f>
        <v>1.42</v>
      </c>
      <c r="J1055" s="77">
        <f t="shared" ref="J1055:L1055" si="73">SUM(J1051:J1054)</f>
        <v>7.7850000000000001</v>
      </c>
      <c r="K1055" s="77">
        <f t="shared" si="73"/>
        <v>12.57</v>
      </c>
      <c r="L1055" s="77">
        <f t="shared" si="73"/>
        <v>115.30999999999999</v>
      </c>
      <c r="M1055" s="77"/>
      <c r="N1055" s="129">
        <f>SUM(N1051:N1054)</f>
        <v>6.5429702000000001</v>
      </c>
    </row>
    <row r="1056" spans="1:14" ht="15" customHeight="1" x14ac:dyDescent="0.25">
      <c r="A1056" s="264" t="s">
        <v>152</v>
      </c>
      <c r="B1056" s="103" t="s">
        <v>153</v>
      </c>
      <c r="C1056" s="103"/>
      <c r="D1056" s="103"/>
      <c r="E1056" s="264" t="s">
        <v>51</v>
      </c>
      <c r="F1056" s="264">
        <v>66.7</v>
      </c>
      <c r="G1056" s="264">
        <v>48</v>
      </c>
      <c r="H1056" s="263"/>
      <c r="I1056" s="264">
        <v>1.33</v>
      </c>
      <c r="J1056" s="264">
        <v>0.19</v>
      </c>
      <c r="K1056" s="264">
        <v>8.1999999999999993</v>
      </c>
      <c r="L1056" s="264">
        <v>38.42</v>
      </c>
      <c r="M1056" s="72">
        <v>30.16</v>
      </c>
      <c r="N1056" s="128">
        <f t="shared" si="72"/>
        <v>2.0116719999999999</v>
      </c>
    </row>
    <row r="1057" spans="1:14" ht="15" customHeight="1" x14ac:dyDescent="0.25">
      <c r="A1057" s="264"/>
      <c r="B1057" s="104"/>
      <c r="C1057" s="104" t="s">
        <v>58</v>
      </c>
      <c r="D1057" s="104" t="s">
        <v>58</v>
      </c>
      <c r="E1057" s="264" t="s">
        <v>154</v>
      </c>
      <c r="F1057" s="264">
        <v>20.5</v>
      </c>
      <c r="G1057" s="264">
        <v>20</v>
      </c>
      <c r="H1057" s="263"/>
      <c r="I1057" s="264">
        <v>4.5999999999999996</v>
      </c>
      <c r="J1057" s="264">
        <v>0.3</v>
      </c>
      <c r="K1057" s="264">
        <v>10.199999999999999</v>
      </c>
      <c r="L1057" s="264">
        <v>62.8</v>
      </c>
      <c r="M1057" s="72">
        <v>38.64</v>
      </c>
      <c r="N1057" s="128">
        <f t="shared" si="72"/>
        <v>0.79212000000000005</v>
      </c>
    </row>
    <row r="1058" spans="1:14" x14ac:dyDescent="0.25">
      <c r="A1058" s="264"/>
      <c r="B1058" s="105"/>
      <c r="C1058" s="105"/>
      <c r="D1058" s="105"/>
      <c r="E1058" s="264" t="s">
        <v>53</v>
      </c>
      <c r="F1058" s="264">
        <v>12</v>
      </c>
      <c r="G1058" s="264">
        <v>10.8</v>
      </c>
      <c r="H1058" s="263"/>
      <c r="I1058" s="264">
        <v>0.16800000000000001</v>
      </c>
      <c r="J1058" s="264">
        <v>0.9</v>
      </c>
      <c r="K1058" s="264">
        <v>0.81</v>
      </c>
      <c r="L1058" s="264">
        <v>4.13</v>
      </c>
      <c r="M1058" s="72">
        <v>27.74</v>
      </c>
      <c r="N1058" s="128">
        <f t="shared" si="72"/>
        <v>0.33288000000000001</v>
      </c>
    </row>
    <row r="1059" spans="1:14" x14ac:dyDescent="0.25">
      <c r="A1059" s="264"/>
      <c r="B1059" s="74"/>
      <c r="C1059" s="74"/>
      <c r="D1059" s="74"/>
      <c r="E1059" s="264" t="s">
        <v>44</v>
      </c>
      <c r="F1059" s="264">
        <v>12.5</v>
      </c>
      <c r="G1059" s="264">
        <v>10.8</v>
      </c>
      <c r="H1059" s="263"/>
      <c r="I1059" s="264">
        <v>0.16</v>
      </c>
      <c r="J1059" s="264">
        <v>0.01</v>
      </c>
      <c r="K1059" s="264">
        <v>0.84</v>
      </c>
      <c r="L1059" s="264">
        <v>3.4</v>
      </c>
      <c r="M1059" s="72">
        <v>36.67</v>
      </c>
      <c r="N1059" s="128">
        <f t="shared" si="72"/>
        <v>0.45837499999999998</v>
      </c>
    </row>
    <row r="1060" spans="1:14" x14ac:dyDescent="0.25">
      <c r="A1060" s="264"/>
      <c r="B1060" s="249"/>
      <c r="C1060" s="290"/>
      <c r="D1060" s="290"/>
      <c r="E1060" s="264" t="s">
        <v>23</v>
      </c>
      <c r="F1060" s="264">
        <v>5</v>
      </c>
      <c r="G1060" s="264">
        <v>5</v>
      </c>
      <c r="H1060" s="263"/>
      <c r="I1060" s="264">
        <v>0.04</v>
      </c>
      <c r="J1060" s="264">
        <v>3.63</v>
      </c>
      <c r="K1060" s="264">
        <v>0.13</v>
      </c>
      <c r="L1060" s="264">
        <v>33.049999999999997</v>
      </c>
      <c r="M1060" s="72">
        <v>504.7</v>
      </c>
      <c r="N1060" s="128">
        <f t="shared" si="72"/>
        <v>2.5234999999999999</v>
      </c>
    </row>
    <row r="1061" spans="1:14" x14ac:dyDescent="0.25">
      <c r="A1061" s="264"/>
      <c r="B1061" s="249"/>
      <c r="C1061" s="290"/>
      <c r="D1061" s="290"/>
      <c r="E1061" s="264" t="s">
        <v>55</v>
      </c>
      <c r="F1061" s="264">
        <v>175</v>
      </c>
      <c r="G1061" s="264">
        <v>175</v>
      </c>
      <c r="H1061" s="263"/>
      <c r="I1061" s="264">
        <v>0.7</v>
      </c>
      <c r="J1061" s="264">
        <v>0.2</v>
      </c>
      <c r="K1061" s="264" t="s">
        <v>21</v>
      </c>
      <c r="L1061" s="264">
        <v>5</v>
      </c>
      <c r="M1061" s="72"/>
      <c r="N1061" s="128">
        <f t="shared" si="72"/>
        <v>0</v>
      </c>
    </row>
    <row r="1062" spans="1:14" x14ac:dyDescent="0.25">
      <c r="A1062" s="264"/>
      <c r="B1062" s="249"/>
      <c r="C1062" s="290"/>
      <c r="D1062" s="290"/>
      <c r="E1062" s="264" t="s">
        <v>22</v>
      </c>
      <c r="F1062" s="264">
        <v>1</v>
      </c>
      <c r="G1062" s="264"/>
      <c r="H1062" s="263"/>
      <c r="I1062" s="264" t="s">
        <v>21</v>
      </c>
      <c r="J1062" s="264" t="s">
        <v>21</v>
      </c>
      <c r="K1062" s="264" t="s">
        <v>21</v>
      </c>
      <c r="L1062" s="264" t="s">
        <v>21</v>
      </c>
      <c r="M1062" s="72"/>
      <c r="N1062" s="128">
        <f t="shared" si="72"/>
        <v>0</v>
      </c>
    </row>
    <row r="1063" spans="1:14" x14ac:dyDescent="0.25">
      <c r="A1063" s="264"/>
      <c r="B1063" s="249"/>
      <c r="C1063" s="290"/>
      <c r="D1063" s="290"/>
      <c r="E1063" s="264" t="s">
        <v>155</v>
      </c>
      <c r="F1063" s="264">
        <v>54</v>
      </c>
      <c r="G1063" s="264">
        <v>40</v>
      </c>
      <c r="H1063" s="263"/>
      <c r="I1063" s="264">
        <v>7.4</v>
      </c>
      <c r="J1063" s="264">
        <v>6.48</v>
      </c>
      <c r="K1063" s="264" t="s">
        <v>21</v>
      </c>
      <c r="L1063" s="264">
        <v>88.29</v>
      </c>
      <c r="M1063" s="72">
        <v>323.91000000000003</v>
      </c>
      <c r="N1063" s="128">
        <f t="shared" si="72"/>
        <v>17.491140000000001</v>
      </c>
    </row>
    <row r="1064" spans="1:14" x14ac:dyDescent="0.25">
      <c r="A1064" s="264"/>
      <c r="B1064" s="249"/>
      <c r="C1064" s="290"/>
      <c r="D1064" s="290"/>
      <c r="E1064" s="264"/>
      <c r="F1064" s="264"/>
      <c r="G1064" s="264"/>
      <c r="H1064" s="263" t="s">
        <v>58</v>
      </c>
      <c r="I1064" s="77">
        <f>SUM(I1056:I1063)</f>
        <v>14.398</v>
      </c>
      <c r="J1064" s="77">
        <f t="shared" ref="J1064:L1064" si="74">SUM(J1056:J1063)</f>
        <v>11.71</v>
      </c>
      <c r="K1064" s="77">
        <f t="shared" si="74"/>
        <v>20.179999999999996</v>
      </c>
      <c r="L1064" s="77">
        <f t="shared" si="74"/>
        <v>235.09000000000003</v>
      </c>
      <c r="M1064" s="77"/>
      <c r="N1064" s="129">
        <f>SUM(N1056:N1063)</f>
        <v>23.609687000000001</v>
      </c>
    </row>
    <row r="1065" spans="1:14" x14ac:dyDescent="0.25">
      <c r="A1065" s="264" t="s">
        <v>156</v>
      </c>
      <c r="B1065" s="249" t="s">
        <v>157</v>
      </c>
      <c r="C1065" s="290"/>
      <c r="D1065" s="290"/>
      <c r="E1065" s="264" t="s">
        <v>61</v>
      </c>
      <c r="F1065" s="264">
        <v>110</v>
      </c>
      <c r="G1065" s="264">
        <v>79.8</v>
      </c>
      <c r="H1065" s="263"/>
      <c r="I1065" s="264">
        <v>16.690000000000001</v>
      </c>
      <c r="J1065" s="264">
        <v>12.9</v>
      </c>
      <c r="K1065" s="264" t="s">
        <v>21</v>
      </c>
      <c r="L1065" s="264">
        <v>165.5</v>
      </c>
      <c r="M1065" s="72">
        <v>323.91000000000003</v>
      </c>
      <c r="N1065" s="128">
        <f t="shared" si="72"/>
        <v>35.630100000000006</v>
      </c>
    </row>
    <row r="1066" spans="1:14" x14ac:dyDescent="0.25">
      <c r="A1066" s="264"/>
      <c r="B1066" s="249"/>
      <c r="C1066" s="290">
        <v>50</v>
      </c>
      <c r="D1066" s="290">
        <v>50</v>
      </c>
      <c r="E1066" s="264" t="s">
        <v>53</v>
      </c>
      <c r="F1066" s="264">
        <v>29</v>
      </c>
      <c r="G1066" s="264">
        <v>24.36</v>
      </c>
      <c r="H1066" s="263"/>
      <c r="I1066" s="264">
        <v>0.4</v>
      </c>
      <c r="J1066" s="264" t="s">
        <v>21</v>
      </c>
      <c r="K1066" s="264">
        <v>2.39</v>
      </c>
      <c r="L1066" s="264">
        <v>9.98</v>
      </c>
      <c r="M1066" s="72">
        <v>27.74</v>
      </c>
      <c r="N1066" s="128">
        <f t="shared" si="72"/>
        <v>0.80445999999999995</v>
      </c>
    </row>
    <row r="1067" spans="1:14" x14ac:dyDescent="0.25">
      <c r="A1067" s="264"/>
      <c r="B1067" s="249"/>
      <c r="C1067" s="290"/>
      <c r="D1067" s="290"/>
      <c r="E1067" s="264" t="s">
        <v>23</v>
      </c>
      <c r="F1067" s="264">
        <v>7</v>
      </c>
      <c r="G1067" s="264">
        <v>7</v>
      </c>
      <c r="H1067" s="263"/>
      <c r="I1067" s="264">
        <v>0.06</v>
      </c>
      <c r="J1067" s="264">
        <v>5.08</v>
      </c>
      <c r="K1067" s="264">
        <v>0.18</v>
      </c>
      <c r="L1067" s="264">
        <v>46.27</v>
      </c>
      <c r="M1067" s="72">
        <v>504.7</v>
      </c>
      <c r="N1067" s="128">
        <f t="shared" si="72"/>
        <v>3.5329000000000002</v>
      </c>
    </row>
    <row r="1068" spans="1:14" x14ac:dyDescent="0.25">
      <c r="A1068" s="264"/>
      <c r="B1068" s="74"/>
      <c r="C1068" s="74"/>
      <c r="D1068" s="74"/>
      <c r="E1068" s="264" t="s">
        <v>77</v>
      </c>
      <c r="F1068" s="264">
        <v>4</v>
      </c>
      <c r="G1068" s="264">
        <v>4</v>
      </c>
      <c r="H1068" s="263"/>
      <c r="I1068" s="264">
        <v>0.41</v>
      </c>
      <c r="J1068" s="264">
        <v>0.04</v>
      </c>
      <c r="K1068" s="264">
        <v>2.71</v>
      </c>
      <c r="L1068" s="264">
        <v>13.08</v>
      </c>
      <c r="M1068" s="72">
        <v>31.32</v>
      </c>
      <c r="N1068" s="128">
        <f t="shared" si="72"/>
        <v>0.12528</v>
      </c>
    </row>
    <row r="1069" spans="1:14" x14ac:dyDescent="0.25">
      <c r="A1069" s="264"/>
      <c r="B1069" s="249"/>
      <c r="C1069" s="290"/>
      <c r="D1069" s="290"/>
      <c r="E1069" s="264" t="s">
        <v>95</v>
      </c>
      <c r="F1069" s="264">
        <v>20</v>
      </c>
      <c r="G1069" s="264">
        <v>20</v>
      </c>
      <c r="H1069" s="263"/>
      <c r="I1069" s="264">
        <v>0.56000000000000005</v>
      </c>
      <c r="J1069" s="264">
        <v>4</v>
      </c>
      <c r="K1069" s="264">
        <v>0.64</v>
      </c>
      <c r="L1069" s="264">
        <v>41.2</v>
      </c>
      <c r="M1069" s="72">
        <v>171.79</v>
      </c>
      <c r="N1069" s="128">
        <f t="shared" si="72"/>
        <v>3.4357999999999995</v>
      </c>
    </row>
    <row r="1070" spans="1:14" x14ac:dyDescent="0.25">
      <c r="A1070" s="264"/>
      <c r="B1070" s="249"/>
      <c r="C1070" s="290"/>
      <c r="D1070" s="290"/>
      <c r="E1070" s="264" t="s">
        <v>158</v>
      </c>
      <c r="F1070" s="264">
        <v>3</v>
      </c>
      <c r="G1070" s="264">
        <v>3</v>
      </c>
      <c r="H1070" s="263"/>
      <c r="I1070" s="264">
        <v>0.1</v>
      </c>
      <c r="J1070" s="264" t="s">
        <v>21</v>
      </c>
      <c r="K1070" s="264">
        <v>0.37</v>
      </c>
      <c r="L1070" s="264">
        <v>2.04</v>
      </c>
      <c r="M1070" s="72"/>
      <c r="N1070" s="128">
        <f t="shared" si="72"/>
        <v>0</v>
      </c>
    </row>
    <row r="1071" spans="1:14" x14ac:dyDescent="0.25">
      <c r="A1071" s="264"/>
      <c r="B1071" s="249"/>
      <c r="C1071" s="290"/>
      <c r="D1071" s="290"/>
      <c r="E1071" s="264" t="s">
        <v>22</v>
      </c>
      <c r="F1071" s="264">
        <v>1</v>
      </c>
      <c r="G1071" s="264">
        <v>1</v>
      </c>
      <c r="H1071" s="263"/>
      <c r="I1071" s="264" t="s">
        <v>21</v>
      </c>
      <c r="J1071" s="264" t="s">
        <v>21</v>
      </c>
      <c r="K1071" s="264" t="s">
        <v>21</v>
      </c>
      <c r="L1071" s="264" t="s">
        <v>21</v>
      </c>
      <c r="M1071" s="72"/>
      <c r="N1071" s="128">
        <f t="shared" si="72"/>
        <v>0</v>
      </c>
    </row>
    <row r="1072" spans="1:14" x14ac:dyDescent="0.25">
      <c r="A1072" s="264"/>
      <c r="B1072" s="249"/>
      <c r="C1072" s="290"/>
      <c r="D1072" s="290"/>
      <c r="E1072" s="264"/>
      <c r="F1072" s="264"/>
      <c r="G1072" s="264"/>
      <c r="H1072" s="263">
        <v>50</v>
      </c>
      <c r="I1072" s="77">
        <f>SUM(I1065:I1071)</f>
        <v>18.22</v>
      </c>
      <c r="J1072" s="77">
        <f t="shared" ref="J1072:L1072" si="75">SUM(J1065:J1071)</f>
        <v>22.02</v>
      </c>
      <c r="K1072" s="77">
        <f t="shared" si="75"/>
        <v>6.29</v>
      </c>
      <c r="L1072" s="77">
        <f t="shared" si="75"/>
        <v>278.07000000000005</v>
      </c>
      <c r="M1072" s="77"/>
      <c r="N1072" s="129">
        <f>SUM(N1065:N1071)</f>
        <v>43.52854</v>
      </c>
    </row>
    <row r="1073" spans="1:14" x14ac:dyDescent="0.25">
      <c r="A1073" s="264" t="s">
        <v>159</v>
      </c>
      <c r="B1073" s="529" t="s">
        <v>160</v>
      </c>
      <c r="C1073" s="288"/>
      <c r="D1073" s="288"/>
      <c r="E1073" s="264" t="s">
        <v>161</v>
      </c>
      <c r="F1073" s="264">
        <v>47.6</v>
      </c>
      <c r="G1073" s="264">
        <v>47.12</v>
      </c>
      <c r="H1073" s="263"/>
      <c r="I1073" s="264">
        <v>5.99</v>
      </c>
      <c r="J1073" s="264">
        <v>1.55</v>
      </c>
      <c r="K1073" s="264">
        <v>29.76</v>
      </c>
      <c r="L1073" s="264">
        <v>157.9</v>
      </c>
      <c r="M1073" s="72">
        <v>73.88</v>
      </c>
      <c r="N1073" s="128">
        <f t="shared" si="72"/>
        <v>3.5166880000000003</v>
      </c>
    </row>
    <row r="1074" spans="1:14" x14ac:dyDescent="0.25">
      <c r="A1074" s="264"/>
      <c r="B1074" s="530"/>
      <c r="C1074" s="289">
        <v>80</v>
      </c>
      <c r="D1074" s="289">
        <v>120</v>
      </c>
      <c r="E1074" s="264" t="s">
        <v>23</v>
      </c>
      <c r="F1074" s="264">
        <v>5</v>
      </c>
      <c r="G1074" s="264"/>
      <c r="H1074" s="263"/>
      <c r="I1074" s="264">
        <v>0.04</v>
      </c>
      <c r="J1074" s="264">
        <v>3.63</v>
      </c>
      <c r="K1074" s="264">
        <v>0.13</v>
      </c>
      <c r="L1074" s="264">
        <v>33.049999999999997</v>
      </c>
      <c r="M1074" s="72">
        <v>504.7</v>
      </c>
      <c r="N1074" s="128">
        <f t="shared" si="72"/>
        <v>2.5234999999999999</v>
      </c>
    </row>
    <row r="1075" spans="1:14" x14ac:dyDescent="0.25">
      <c r="A1075" s="264"/>
      <c r="B1075" s="249"/>
      <c r="C1075" s="290"/>
      <c r="D1075" s="290"/>
      <c r="E1075" s="264" t="s">
        <v>22</v>
      </c>
      <c r="F1075" s="264">
        <v>1</v>
      </c>
      <c r="G1075" s="264"/>
      <c r="H1075" s="263"/>
      <c r="I1075" s="264" t="s">
        <v>21</v>
      </c>
      <c r="J1075" s="264" t="s">
        <v>21</v>
      </c>
      <c r="K1075" s="264"/>
      <c r="L1075" s="264"/>
      <c r="M1075" s="72"/>
      <c r="N1075" s="128">
        <f t="shared" si="72"/>
        <v>0</v>
      </c>
    </row>
    <row r="1076" spans="1:14" x14ac:dyDescent="0.25">
      <c r="A1076" s="264"/>
      <c r="B1076" s="74"/>
      <c r="C1076" s="74"/>
      <c r="D1076" s="74"/>
      <c r="E1076" s="264"/>
      <c r="F1076" s="264"/>
      <c r="G1076" s="264"/>
      <c r="H1076" s="263"/>
      <c r="I1076" s="77">
        <f>SUM(I1073:I1075)</f>
        <v>6.03</v>
      </c>
      <c r="J1076" s="77">
        <f t="shared" ref="J1076:L1076" si="76">SUM(J1073:J1075)</f>
        <v>5.18</v>
      </c>
      <c r="K1076" s="77">
        <f t="shared" si="76"/>
        <v>29.89</v>
      </c>
      <c r="L1076" s="77">
        <f t="shared" si="76"/>
        <v>190.95</v>
      </c>
      <c r="M1076" s="77"/>
      <c r="N1076" s="129">
        <f>SUM(N1073:N1075)</f>
        <v>6.0401880000000006</v>
      </c>
    </row>
    <row r="1077" spans="1:14" ht="12" customHeight="1" x14ac:dyDescent="0.25">
      <c r="A1077" s="264" t="s">
        <v>162</v>
      </c>
      <c r="B1077" s="531" t="s">
        <v>163</v>
      </c>
      <c r="C1077" s="290"/>
      <c r="D1077" s="290"/>
      <c r="E1077" s="264" t="s">
        <v>164</v>
      </c>
      <c r="F1077" s="264">
        <v>25</v>
      </c>
      <c r="G1077" s="264">
        <v>25</v>
      </c>
      <c r="H1077" s="263"/>
      <c r="I1077" s="264">
        <v>2.6</v>
      </c>
      <c r="J1077" s="264" t="s">
        <v>21</v>
      </c>
      <c r="K1077" s="264">
        <v>9.1999999999999993</v>
      </c>
      <c r="L1077" s="264">
        <v>48.6</v>
      </c>
      <c r="M1077" s="72">
        <v>109.76</v>
      </c>
      <c r="N1077" s="128">
        <f t="shared" si="72"/>
        <v>2.7440000000000002</v>
      </c>
    </row>
    <row r="1078" spans="1:14" x14ac:dyDescent="0.25">
      <c r="A1078" s="264"/>
      <c r="B1078" s="531"/>
      <c r="C1078" s="290">
        <v>200</v>
      </c>
      <c r="D1078" s="290">
        <v>200</v>
      </c>
      <c r="E1078" s="264" t="s">
        <v>20</v>
      </c>
      <c r="F1078" s="264">
        <v>20</v>
      </c>
      <c r="G1078" s="264">
        <v>20</v>
      </c>
      <c r="H1078" s="263"/>
      <c r="I1078" s="264" t="s">
        <v>21</v>
      </c>
      <c r="J1078" s="264" t="s">
        <v>21</v>
      </c>
      <c r="K1078" s="264">
        <v>21.4</v>
      </c>
      <c r="L1078" s="264">
        <v>85.6</v>
      </c>
      <c r="M1078" s="72">
        <v>52.87</v>
      </c>
      <c r="N1078" s="128">
        <f t="shared" si="72"/>
        <v>1.0573999999999999</v>
      </c>
    </row>
    <row r="1079" spans="1:14" ht="12" customHeight="1" x14ac:dyDescent="0.25">
      <c r="A1079" s="264"/>
      <c r="B1079" s="74"/>
      <c r="C1079" s="74"/>
      <c r="D1079" s="74"/>
      <c r="E1079" s="264"/>
      <c r="F1079" s="264"/>
      <c r="G1079" s="264"/>
      <c r="H1079" s="263">
        <v>200</v>
      </c>
      <c r="I1079" s="77">
        <f>SUM(I1077:I1078)</f>
        <v>2.6</v>
      </c>
      <c r="J1079" s="77">
        <f t="shared" ref="J1079:L1079" si="77">SUM(J1077:J1078)</f>
        <v>0</v>
      </c>
      <c r="K1079" s="77">
        <f t="shared" si="77"/>
        <v>30.599999999999998</v>
      </c>
      <c r="L1079" s="77">
        <f t="shared" si="77"/>
        <v>134.19999999999999</v>
      </c>
      <c r="M1079" s="77"/>
      <c r="N1079" s="129">
        <f>SUM(N1077:N1078)</f>
        <v>3.8014000000000001</v>
      </c>
    </row>
    <row r="1080" spans="1:14" x14ac:dyDescent="0.25">
      <c r="A1080" s="264"/>
      <c r="B1080" s="249" t="s">
        <v>72</v>
      </c>
      <c r="C1080" s="376" t="s">
        <v>378</v>
      </c>
      <c r="D1080" s="376" t="s">
        <v>379</v>
      </c>
      <c r="E1080" s="83" t="s">
        <v>73</v>
      </c>
      <c r="F1080" s="83">
        <v>40</v>
      </c>
      <c r="G1080" s="83">
        <v>40</v>
      </c>
      <c r="H1080" s="84">
        <v>40</v>
      </c>
      <c r="I1080" s="264">
        <v>3.48</v>
      </c>
      <c r="J1080" s="264">
        <v>0.6</v>
      </c>
      <c r="K1080" s="264">
        <v>16</v>
      </c>
      <c r="L1080" s="264">
        <v>83.6</v>
      </c>
      <c r="M1080" s="72">
        <v>55.61</v>
      </c>
      <c r="N1080" s="128">
        <f t="shared" si="72"/>
        <v>2.2244000000000002</v>
      </c>
    </row>
    <row r="1081" spans="1:14" x14ac:dyDescent="0.25">
      <c r="A1081" s="264"/>
      <c r="B1081" s="74"/>
      <c r="C1081" s="74"/>
      <c r="D1081" s="74"/>
      <c r="E1081" s="264" t="s">
        <v>74</v>
      </c>
      <c r="F1081" s="264">
        <v>80</v>
      </c>
      <c r="G1081" s="264">
        <v>80</v>
      </c>
      <c r="H1081" s="263">
        <v>80</v>
      </c>
      <c r="I1081" s="264">
        <v>5.28</v>
      </c>
      <c r="J1081" s="264">
        <v>0.96</v>
      </c>
      <c r="K1081" s="264">
        <v>28.24</v>
      </c>
      <c r="L1081" s="264">
        <v>144.80000000000001</v>
      </c>
      <c r="M1081" s="72">
        <v>46.28</v>
      </c>
      <c r="N1081" s="128">
        <f t="shared" si="72"/>
        <v>3.7023999999999999</v>
      </c>
    </row>
    <row r="1082" spans="1:14" x14ac:dyDescent="0.25">
      <c r="A1082" s="264"/>
      <c r="B1082" s="74"/>
      <c r="C1082" s="74"/>
      <c r="D1082" s="74"/>
      <c r="E1082" s="264"/>
      <c r="F1082" s="264"/>
      <c r="G1082" s="264"/>
      <c r="H1082" s="263"/>
      <c r="I1082" s="77">
        <f>SUM(I1080:I1081)</f>
        <v>8.76</v>
      </c>
      <c r="J1082" s="77">
        <f t="shared" ref="J1082:L1082" si="78">SUM(J1080:J1081)</f>
        <v>1.56</v>
      </c>
      <c r="K1082" s="77">
        <f t="shared" si="78"/>
        <v>44.239999999999995</v>
      </c>
      <c r="L1082" s="77">
        <f t="shared" si="78"/>
        <v>228.4</v>
      </c>
      <c r="M1082" s="77"/>
      <c r="N1082" s="129">
        <f>SUM(N1080:N1081)</f>
        <v>5.9268000000000001</v>
      </c>
    </row>
    <row r="1083" spans="1:14" ht="24" customHeight="1" x14ac:dyDescent="0.25">
      <c r="A1083" s="556" t="s">
        <v>279</v>
      </c>
      <c r="B1083" s="173" t="s">
        <v>333</v>
      </c>
      <c r="C1083" s="173"/>
      <c r="D1083" s="173"/>
      <c r="E1083" s="163" t="s">
        <v>65</v>
      </c>
      <c r="F1083" s="164">
        <v>30</v>
      </c>
      <c r="G1083" s="164"/>
      <c r="H1083" s="164"/>
      <c r="I1083" s="164">
        <v>3.39</v>
      </c>
      <c r="J1083" s="164">
        <v>0.53</v>
      </c>
      <c r="K1083" s="164">
        <v>21.26</v>
      </c>
      <c r="L1083" s="164" t="s">
        <v>21</v>
      </c>
      <c r="M1083" s="165">
        <v>31.32</v>
      </c>
      <c r="N1083" s="128">
        <f t="shared" si="72"/>
        <v>0.93959999999999999</v>
      </c>
    </row>
    <row r="1084" spans="1:14" x14ac:dyDescent="0.25">
      <c r="A1084" s="557"/>
      <c r="B1084" s="166"/>
      <c r="C1084" s="166"/>
      <c r="D1084" s="166"/>
      <c r="E1084" s="163" t="s">
        <v>20</v>
      </c>
      <c r="F1084" s="164">
        <v>1.5</v>
      </c>
      <c r="G1084" s="164"/>
      <c r="H1084" s="164"/>
      <c r="I1084" s="164" t="s">
        <v>21</v>
      </c>
      <c r="J1084" s="164" t="s">
        <v>21</v>
      </c>
      <c r="K1084" s="164">
        <v>1.49</v>
      </c>
      <c r="L1084" s="164" t="s">
        <v>21</v>
      </c>
      <c r="M1084" s="165">
        <v>52.87</v>
      </c>
      <c r="N1084" s="128">
        <f t="shared" si="72"/>
        <v>7.9304999999999987E-2</v>
      </c>
    </row>
    <row r="1085" spans="1:14" ht="24" customHeight="1" x14ac:dyDescent="0.25">
      <c r="A1085" s="172"/>
      <c r="B1085" s="167"/>
      <c r="C1085" s="167">
        <v>110</v>
      </c>
      <c r="D1085" s="167">
        <v>110</v>
      </c>
      <c r="E1085" s="163" t="s">
        <v>23</v>
      </c>
      <c r="F1085" s="164">
        <v>5</v>
      </c>
      <c r="G1085" s="164"/>
      <c r="H1085" s="164"/>
      <c r="I1085" s="164">
        <v>0.65</v>
      </c>
      <c r="J1085" s="164">
        <v>3.62</v>
      </c>
      <c r="K1085" s="164">
        <v>0.45</v>
      </c>
      <c r="L1085" s="164"/>
      <c r="M1085" s="165">
        <v>504.7</v>
      </c>
      <c r="N1085" s="128">
        <f t="shared" si="72"/>
        <v>2.5234999999999999</v>
      </c>
    </row>
    <row r="1086" spans="1:14" x14ac:dyDescent="0.25">
      <c r="A1086" s="172"/>
      <c r="B1086" s="168"/>
      <c r="C1086" s="168"/>
      <c r="D1086" s="168"/>
      <c r="E1086" s="163" t="s">
        <v>92</v>
      </c>
      <c r="F1086" s="164">
        <v>7.5</v>
      </c>
      <c r="G1086" s="164">
        <v>3</v>
      </c>
      <c r="H1086" s="164"/>
      <c r="I1086" s="164">
        <v>0.36</v>
      </c>
      <c r="J1086" s="164">
        <v>0.34</v>
      </c>
      <c r="K1086" s="164">
        <v>0.02</v>
      </c>
      <c r="L1086" s="164" t="s">
        <v>21</v>
      </c>
      <c r="M1086" s="165">
        <v>220.75</v>
      </c>
      <c r="N1086" s="128">
        <f t="shared" si="72"/>
        <v>1.6556249999999999</v>
      </c>
    </row>
    <row r="1087" spans="1:14" x14ac:dyDescent="0.25">
      <c r="A1087" s="168"/>
      <c r="B1087" s="168"/>
      <c r="C1087" s="168"/>
      <c r="D1087" s="168"/>
      <c r="E1087" s="163" t="s">
        <v>129</v>
      </c>
      <c r="F1087" s="164">
        <v>1</v>
      </c>
      <c r="G1087" s="164"/>
      <c r="H1087" s="164"/>
      <c r="I1087" s="164" t="s">
        <v>21</v>
      </c>
      <c r="J1087" s="164" t="s">
        <v>21</v>
      </c>
      <c r="K1087" s="164" t="s">
        <v>21</v>
      </c>
      <c r="L1087" s="164" t="s">
        <v>21</v>
      </c>
      <c r="M1087" s="165"/>
      <c r="N1087" s="128">
        <f t="shared" si="72"/>
        <v>0</v>
      </c>
    </row>
    <row r="1088" spans="1:14" x14ac:dyDescent="0.25">
      <c r="A1088" s="168"/>
      <c r="B1088" s="168"/>
      <c r="C1088" s="168"/>
      <c r="D1088" s="168"/>
      <c r="E1088" s="163" t="s">
        <v>22</v>
      </c>
      <c r="F1088" s="164">
        <v>0.25</v>
      </c>
      <c r="G1088" s="164"/>
      <c r="H1088" s="164"/>
      <c r="I1088" s="164" t="s">
        <v>21</v>
      </c>
      <c r="J1088" s="164" t="s">
        <v>21</v>
      </c>
      <c r="K1088" s="164" t="s">
        <v>21</v>
      </c>
      <c r="L1088" s="164">
        <v>62.93</v>
      </c>
      <c r="M1088" s="165"/>
      <c r="N1088" s="128">
        <f t="shared" si="72"/>
        <v>0</v>
      </c>
    </row>
    <row r="1089" spans="1:14" x14ac:dyDescent="0.25">
      <c r="A1089" s="168"/>
      <c r="B1089" s="168"/>
      <c r="C1089" s="168"/>
      <c r="D1089" s="168"/>
      <c r="E1089" s="163" t="s">
        <v>213</v>
      </c>
      <c r="F1089" s="164">
        <v>55</v>
      </c>
      <c r="G1089" s="164"/>
      <c r="H1089" s="164"/>
      <c r="I1089" s="164">
        <v>1.01</v>
      </c>
      <c r="J1089" s="164"/>
      <c r="K1089" s="164"/>
      <c r="L1089" s="164" t="s">
        <v>21</v>
      </c>
      <c r="M1089" s="165"/>
      <c r="N1089" s="128">
        <f t="shared" si="72"/>
        <v>0</v>
      </c>
    </row>
    <row r="1090" spans="1:14" x14ac:dyDescent="0.25">
      <c r="A1090" s="168"/>
      <c r="B1090" s="168"/>
      <c r="C1090" s="168"/>
      <c r="D1090" s="168"/>
      <c r="E1090" s="163" t="s">
        <v>133</v>
      </c>
      <c r="F1090" s="164">
        <v>75</v>
      </c>
      <c r="G1090" s="164"/>
      <c r="H1090" s="164"/>
      <c r="I1090" s="164" t="s">
        <v>21</v>
      </c>
      <c r="J1090" s="164" t="s">
        <v>21</v>
      </c>
      <c r="K1090" s="164" t="s">
        <v>21</v>
      </c>
      <c r="L1090" s="164" t="s">
        <v>21</v>
      </c>
      <c r="M1090" s="165"/>
      <c r="N1090" s="128">
        <f t="shared" si="72"/>
        <v>0</v>
      </c>
    </row>
    <row r="1091" spans="1:14" x14ac:dyDescent="0.25">
      <c r="A1091" s="168"/>
      <c r="B1091" s="168"/>
      <c r="C1091" s="168"/>
      <c r="D1091" s="168"/>
      <c r="E1091" s="163" t="s">
        <v>80</v>
      </c>
      <c r="F1091" s="164">
        <v>1</v>
      </c>
      <c r="G1091" s="164">
        <v>1</v>
      </c>
      <c r="H1091" s="164"/>
      <c r="I1091" s="164" t="s">
        <v>21</v>
      </c>
      <c r="J1091" s="164" t="s">
        <v>21</v>
      </c>
      <c r="K1091" s="164" t="s">
        <v>21</v>
      </c>
      <c r="L1091" s="164">
        <v>52.48</v>
      </c>
      <c r="M1091" s="165">
        <v>220.75</v>
      </c>
      <c r="N1091" s="128">
        <f t="shared" si="72"/>
        <v>0.22075</v>
      </c>
    </row>
    <row r="1092" spans="1:14" ht="15.75" customHeight="1" x14ac:dyDescent="0.25">
      <c r="A1092" s="168"/>
      <c r="B1092" s="168"/>
      <c r="C1092" s="168"/>
      <c r="D1092" s="168"/>
      <c r="E1092" s="163" t="s">
        <v>334</v>
      </c>
      <c r="F1092" s="164">
        <v>0.7</v>
      </c>
      <c r="G1092" s="164"/>
      <c r="H1092" s="164"/>
      <c r="I1092" s="164" t="s">
        <v>21</v>
      </c>
      <c r="J1092" s="164">
        <v>6.99</v>
      </c>
      <c r="K1092" s="164" t="s">
        <v>21</v>
      </c>
      <c r="L1092" s="164">
        <v>9.06</v>
      </c>
      <c r="M1092" s="165">
        <v>118.3</v>
      </c>
      <c r="N1092" s="128">
        <f t="shared" si="72"/>
        <v>8.2809999999999995E-2</v>
      </c>
    </row>
    <row r="1093" spans="1:14" x14ac:dyDescent="0.25">
      <c r="A1093" s="168"/>
      <c r="B1093" s="168"/>
      <c r="C1093" s="168"/>
      <c r="D1093" s="168"/>
      <c r="E1093" s="163" t="s">
        <v>51</v>
      </c>
      <c r="F1093" s="164">
        <v>108</v>
      </c>
      <c r="G1093" s="164"/>
      <c r="H1093" s="164"/>
      <c r="I1093" s="164">
        <v>1.28</v>
      </c>
      <c r="J1093" s="164">
        <v>0.26</v>
      </c>
      <c r="K1093" s="164">
        <v>10.43</v>
      </c>
      <c r="L1093" s="164">
        <v>375.43</v>
      </c>
      <c r="M1093" s="165">
        <v>30.16</v>
      </c>
      <c r="N1093" s="128">
        <f t="shared" si="72"/>
        <v>3.2572800000000002</v>
      </c>
    </row>
    <row r="1094" spans="1:14" x14ac:dyDescent="0.25">
      <c r="A1094" s="168"/>
      <c r="B1094" s="168"/>
      <c r="C1094" s="168"/>
      <c r="D1094" s="168"/>
      <c r="E1094" s="163" t="s">
        <v>92</v>
      </c>
      <c r="F1094" s="164">
        <v>10.5</v>
      </c>
      <c r="G1094" s="164" t="s">
        <v>335</v>
      </c>
      <c r="H1094" s="164"/>
      <c r="I1094" s="164">
        <v>1.59</v>
      </c>
      <c r="J1094" s="164">
        <v>1.28</v>
      </c>
      <c r="K1094" s="164">
        <v>7.5999999999999998E-2</v>
      </c>
      <c r="L1094" s="169">
        <v>17.07</v>
      </c>
      <c r="M1094" s="165">
        <v>220.75</v>
      </c>
      <c r="N1094" s="128">
        <f t="shared" si="72"/>
        <v>2.3178749999999999</v>
      </c>
    </row>
    <row r="1095" spans="1:14" x14ac:dyDescent="0.25">
      <c r="A1095" s="168"/>
      <c r="B1095" s="168"/>
      <c r="C1095" s="168"/>
      <c r="D1095" s="168"/>
      <c r="E1095" s="163" t="s">
        <v>23</v>
      </c>
      <c r="F1095" s="164">
        <v>7.5</v>
      </c>
      <c r="G1095" s="164"/>
      <c r="H1095" s="164"/>
      <c r="I1095" s="164">
        <v>0.06</v>
      </c>
      <c r="J1095" s="164">
        <v>5.43</v>
      </c>
      <c r="K1095" s="164">
        <v>0.06</v>
      </c>
      <c r="L1095" s="169">
        <v>49.8</v>
      </c>
      <c r="M1095" s="165">
        <v>504.7</v>
      </c>
      <c r="N1095" s="128">
        <f t="shared" si="72"/>
        <v>3.78525</v>
      </c>
    </row>
    <row r="1096" spans="1:14" x14ac:dyDescent="0.25">
      <c r="A1096" s="168"/>
      <c r="B1096" s="168"/>
      <c r="C1096" s="168"/>
      <c r="D1096" s="168"/>
      <c r="E1096" s="163" t="s">
        <v>34</v>
      </c>
      <c r="F1096" s="170"/>
      <c r="G1096" s="170"/>
      <c r="H1096" s="170">
        <v>110</v>
      </c>
      <c r="I1096" s="171">
        <f t="shared" ref="I1096:L1096" si="79">SUM(I1083:I1095)</f>
        <v>8.3400000000000016</v>
      </c>
      <c r="J1096" s="171">
        <f t="shared" si="79"/>
        <v>18.45</v>
      </c>
      <c r="K1096" s="171">
        <f t="shared" si="79"/>
        <v>33.786000000000001</v>
      </c>
      <c r="L1096" s="171">
        <f t="shared" si="79"/>
        <v>566.77</v>
      </c>
      <c r="M1096" s="171"/>
      <c r="N1096" s="129">
        <f>SUM(N1083:N1095)</f>
        <v>14.861994999999999</v>
      </c>
    </row>
    <row r="1097" spans="1:14" ht="14.25" customHeight="1" x14ac:dyDescent="0.25">
      <c r="A1097" s="264"/>
      <c r="B1097" s="249" t="s">
        <v>326</v>
      </c>
      <c r="C1097" s="290">
        <v>100</v>
      </c>
      <c r="D1097" s="290">
        <v>100</v>
      </c>
      <c r="E1097" s="264" t="s">
        <v>326</v>
      </c>
      <c r="F1097" s="264">
        <v>100</v>
      </c>
      <c r="G1097" s="264">
        <v>100</v>
      </c>
      <c r="H1097" s="263"/>
      <c r="I1097" s="264">
        <v>0.2</v>
      </c>
      <c r="J1097" s="264">
        <v>5.4</v>
      </c>
      <c r="K1097" s="264">
        <v>32</v>
      </c>
      <c r="L1097" s="264">
        <v>144</v>
      </c>
      <c r="M1097" s="72">
        <v>78.930000000000007</v>
      </c>
      <c r="N1097" s="129">
        <f t="shared" si="72"/>
        <v>7.8930000000000007</v>
      </c>
    </row>
    <row r="1098" spans="1:14" ht="12" customHeight="1" x14ac:dyDescent="0.25">
      <c r="A1098" s="532" t="s">
        <v>134</v>
      </c>
      <c r="B1098" s="558"/>
      <c r="C1098" s="311"/>
      <c r="D1098" s="311"/>
      <c r="E1098" s="77"/>
      <c r="F1098" s="77"/>
      <c r="G1098" s="77"/>
      <c r="H1098" s="251"/>
      <c r="I1098" s="88">
        <f>I1097+I1096+I1082+I1079+I1076+I1072+I1064+I1055</f>
        <v>59.968000000000004</v>
      </c>
      <c r="J1098" s="88">
        <f t="shared" ref="J1098:L1098" si="80">J1097+J1096+J1082+J1079+J1076+J1072+J1064+J1055</f>
        <v>72.10499999999999</v>
      </c>
      <c r="K1098" s="88">
        <f t="shared" si="80"/>
        <v>209.55600000000001</v>
      </c>
      <c r="L1098" s="88">
        <f t="shared" si="80"/>
        <v>1892.79</v>
      </c>
      <c r="M1098" s="77"/>
      <c r="N1098" s="129">
        <f>N1097+N1096+N1082+N1079+N1076+N1072+N1064+N1055</f>
        <v>112.2045802</v>
      </c>
    </row>
    <row r="1099" spans="1:14" ht="12" customHeight="1" x14ac:dyDescent="0.25">
      <c r="A1099" s="532" t="s">
        <v>85</v>
      </c>
      <c r="B1099" s="558"/>
      <c r="C1099" s="311"/>
      <c r="D1099" s="311"/>
      <c r="E1099" s="264"/>
      <c r="F1099" s="264"/>
      <c r="G1099" s="264"/>
      <c r="H1099" s="263"/>
      <c r="I1099" s="106">
        <f>I1098+I1049</f>
        <v>91.988</v>
      </c>
      <c r="J1099" s="106">
        <f>J1098+J1049</f>
        <v>102.29899999999999</v>
      </c>
      <c r="K1099" s="106">
        <f>K1098+K1049</f>
        <v>312.66399999999999</v>
      </c>
      <c r="L1099" s="106">
        <f>L1098+L1049</f>
        <v>2711.8</v>
      </c>
      <c r="M1099" s="106"/>
      <c r="N1099" s="129">
        <f>N1098+N1049</f>
        <v>191.40227720000001</v>
      </c>
    </row>
    <row r="1100" spans="1:14" ht="12" customHeight="1" x14ac:dyDescent="0.25">
      <c r="A1100" s="251" t="s">
        <v>1</v>
      </c>
      <c r="B1100" s="250" t="s">
        <v>2</v>
      </c>
      <c r="C1100" s="291"/>
      <c r="D1100" s="291"/>
      <c r="E1100" s="251" t="s">
        <v>3</v>
      </c>
      <c r="F1100" s="251" t="s">
        <v>4</v>
      </c>
      <c r="G1100" s="251" t="s">
        <v>5</v>
      </c>
      <c r="H1100" s="251" t="s">
        <v>6</v>
      </c>
      <c r="I1100" s="251" t="s">
        <v>7</v>
      </c>
      <c r="J1100" s="251" t="s">
        <v>8</v>
      </c>
      <c r="K1100" s="251" t="s">
        <v>9</v>
      </c>
      <c r="L1100" s="251" t="s">
        <v>10</v>
      </c>
      <c r="M1100" s="72" t="s">
        <v>11</v>
      </c>
      <c r="N1100" s="128"/>
    </row>
    <row r="1101" spans="1:14" ht="12" customHeight="1" x14ac:dyDescent="0.25">
      <c r="A1101" s="534" t="s">
        <v>355</v>
      </c>
      <c r="B1101" s="535"/>
      <c r="C1101" s="294"/>
      <c r="D1101" s="294"/>
      <c r="E1101" s="113"/>
      <c r="F1101" s="113"/>
      <c r="G1101" s="113"/>
      <c r="H1101" s="92"/>
      <c r="I1101" s="114"/>
      <c r="J1101" s="114"/>
      <c r="K1101" s="114"/>
      <c r="L1101" s="114"/>
      <c r="M1101" s="72"/>
      <c r="N1101" s="128"/>
    </row>
    <row r="1102" spans="1:14" x14ac:dyDescent="0.25">
      <c r="A1102" s="551" t="s">
        <v>14</v>
      </c>
      <c r="B1102" s="552"/>
      <c r="C1102" s="307"/>
      <c r="D1102" s="307"/>
      <c r="E1102" s="92"/>
      <c r="F1102" s="92"/>
      <c r="G1102" s="92"/>
      <c r="H1102" s="92"/>
      <c r="I1102" s="92"/>
      <c r="J1102" s="92"/>
      <c r="K1102" s="92"/>
      <c r="L1102" s="92"/>
      <c r="M1102" s="72"/>
      <c r="N1102" s="128"/>
    </row>
    <row r="1103" spans="1:14" ht="12" customHeight="1" x14ac:dyDescent="0.25">
      <c r="A1103" s="92" t="s">
        <v>216</v>
      </c>
      <c r="B1103" s="536" t="s">
        <v>217</v>
      </c>
      <c r="C1103" s="295"/>
      <c r="D1103" s="295"/>
      <c r="E1103" s="92" t="s">
        <v>218</v>
      </c>
      <c r="F1103" s="92">
        <v>13</v>
      </c>
      <c r="G1103" s="92">
        <v>12</v>
      </c>
      <c r="H1103" s="92"/>
      <c r="I1103" s="92">
        <v>3.64</v>
      </c>
      <c r="J1103" s="92">
        <v>3.6</v>
      </c>
      <c r="K1103" s="92"/>
      <c r="L1103" s="92">
        <v>47.31</v>
      </c>
      <c r="M1103" s="72">
        <v>523.4</v>
      </c>
      <c r="N1103" s="128">
        <f t="shared" si="72"/>
        <v>6.8041999999999998</v>
      </c>
    </row>
    <row r="1104" spans="1:14" ht="12.75" customHeight="1" x14ac:dyDescent="0.25">
      <c r="A1104" s="92"/>
      <c r="B1104" s="536"/>
      <c r="C1104" s="295"/>
      <c r="D1104" s="295"/>
      <c r="E1104" s="92" t="s">
        <v>92</v>
      </c>
      <c r="F1104" s="115">
        <v>65</v>
      </c>
      <c r="G1104" s="92">
        <v>55.55</v>
      </c>
      <c r="H1104" s="92"/>
      <c r="I1104" s="92">
        <v>8.26</v>
      </c>
      <c r="J1104" s="92">
        <v>6.5</v>
      </c>
      <c r="K1104" s="92">
        <v>0.39500000000000002</v>
      </c>
      <c r="L1104" s="92">
        <v>88.78</v>
      </c>
      <c r="M1104" s="72">
        <v>220.75</v>
      </c>
      <c r="N1104" s="128">
        <f t="shared" si="72"/>
        <v>14.348750000000001</v>
      </c>
    </row>
    <row r="1105" spans="1:14" ht="15.75" customHeight="1" x14ac:dyDescent="0.25">
      <c r="A1105" s="92"/>
      <c r="B1105" s="257"/>
      <c r="C1105" s="295"/>
      <c r="D1105" s="295"/>
      <c r="E1105" s="264" t="s">
        <v>19</v>
      </c>
      <c r="F1105" s="92">
        <v>25</v>
      </c>
      <c r="G1105" s="92">
        <v>25</v>
      </c>
      <c r="H1105" s="92"/>
      <c r="I1105" s="92">
        <v>2.37</v>
      </c>
      <c r="J1105" s="92">
        <v>2.71</v>
      </c>
      <c r="K1105" s="92">
        <v>3.98</v>
      </c>
      <c r="L1105" s="92">
        <v>49.13</v>
      </c>
      <c r="M1105" s="72">
        <v>51.71</v>
      </c>
      <c r="N1105" s="128">
        <f t="shared" si="72"/>
        <v>1.2927500000000001</v>
      </c>
    </row>
    <row r="1106" spans="1:14" x14ac:dyDescent="0.25">
      <c r="A1106" s="92"/>
      <c r="B1106" s="257"/>
      <c r="C1106" s="295"/>
      <c r="D1106" s="295"/>
      <c r="E1106" s="92" t="s">
        <v>219</v>
      </c>
      <c r="F1106" s="92">
        <v>0.25</v>
      </c>
      <c r="G1106" s="92">
        <v>0.25</v>
      </c>
      <c r="H1106" s="92"/>
      <c r="I1106" s="92"/>
      <c r="J1106" s="92"/>
      <c r="K1106" s="92"/>
      <c r="L1106" s="92"/>
      <c r="M1106" s="72"/>
      <c r="N1106" s="128">
        <f t="shared" si="72"/>
        <v>0</v>
      </c>
    </row>
    <row r="1107" spans="1:14" x14ac:dyDescent="0.25">
      <c r="A1107" s="92"/>
      <c r="B1107" s="257"/>
      <c r="C1107" s="295"/>
      <c r="D1107" s="295"/>
      <c r="E1107" s="92" t="s">
        <v>220</v>
      </c>
      <c r="F1107" s="92"/>
      <c r="G1107" s="92">
        <v>100</v>
      </c>
      <c r="H1107" s="92"/>
      <c r="I1107" s="92"/>
      <c r="J1107" s="92"/>
      <c r="K1107" s="92"/>
      <c r="L1107" s="92"/>
      <c r="M1107" s="72"/>
      <c r="N1107" s="128">
        <f t="shared" si="72"/>
        <v>0</v>
      </c>
    </row>
    <row r="1108" spans="1:14" x14ac:dyDescent="0.25">
      <c r="A1108" s="92"/>
      <c r="B1108" s="257"/>
      <c r="C1108" s="366" t="s">
        <v>427</v>
      </c>
      <c r="D1108" s="366" t="s">
        <v>428</v>
      </c>
      <c r="E1108" s="92" t="s">
        <v>33</v>
      </c>
      <c r="F1108" s="92">
        <v>4</v>
      </c>
      <c r="G1108" s="92">
        <v>4</v>
      </c>
      <c r="H1108" s="92"/>
      <c r="I1108" s="92">
        <v>0.03</v>
      </c>
      <c r="J1108" s="92">
        <v>2.9</v>
      </c>
      <c r="K1108" s="92">
        <v>26.44</v>
      </c>
      <c r="L1108" s="92">
        <v>25.88</v>
      </c>
      <c r="M1108" s="72">
        <v>504.7</v>
      </c>
      <c r="N1108" s="128">
        <f t="shared" si="72"/>
        <v>2.0188000000000001</v>
      </c>
    </row>
    <row r="1109" spans="1:14" ht="20.399999999999999" x14ac:dyDescent="0.25">
      <c r="A1109" s="92"/>
      <c r="B1109" s="257"/>
      <c r="C1109" s="295"/>
      <c r="D1109" s="295"/>
      <c r="E1109" s="92" t="s">
        <v>23</v>
      </c>
      <c r="F1109" s="92">
        <v>3</v>
      </c>
      <c r="G1109" s="92">
        <v>3</v>
      </c>
      <c r="H1109" s="92"/>
      <c r="I1109" s="92">
        <v>0.02</v>
      </c>
      <c r="J1109" s="92">
        <v>2.1800000000000002</v>
      </c>
      <c r="K1109" s="92">
        <v>7.8E-2</v>
      </c>
      <c r="L1109" s="92">
        <v>19.829999999999998</v>
      </c>
      <c r="M1109" s="72">
        <v>504.7</v>
      </c>
      <c r="N1109" s="128">
        <f t="shared" si="72"/>
        <v>1.5141</v>
      </c>
    </row>
    <row r="1110" spans="1:14" x14ac:dyDescent="0.25">
      <c r="A1110" s="92"/>
      <c r="B1110" s="257"/>
      <c r="C1110" s="295"/>
      <c r="D1110" s="295"/>
      <c r="E1110" s="92"/>
      <c r="F1110" s="92"/>
      <c r="G1110" s="92"/>
      <c r="H1110" s="92" t="s">
        <v>221</v>
      </c>
      <c r="I1110" s="258">
        <f>SUM(I1103:I1109)</f>
        <v>14.319999999999999</v>
      </c>
      <c r="J1110" s="258">
        <v>17.89</v>
      </c>
      <c r="K1110" s="258">
        <v>30.893000000000001</v>
      </c>
      <c r="L1110" s="258">
        <v>230.93</v>
      </c>
      <c r="M1110" s="94"/>
      <c r="N1110" s="129">
        <f>SUM(N1103:N1109)</f>
        <v>25.9786</v>
      </c>
    </row>
    <row r="1111" spans="1:14" x14ac:dyDescent="0.25">
      <c r="A1111" s="264" t="s">
        <v>127</v>
      </c>
      <c r="B1111" s="559" t="s">
        <v>364</v>
      </c>
      <c r="C1111" s="312"/>
      <c r="D1111" s="312"/>
      <c r="E1111" s="264" t="s">
        <v>65</v>
      </c>
      <c r="F1111" s="264">
        <v>24.4</v>
      </c>
      <c r="G1111" s="264"/>
      <c r="H1111" s="263"/>
      <c r="I1111" s="264">
        <v>3.78</v>
      </c>
      <c r="J1111" s="264">
        <v>0.4</v>
      </c>
      <c r="K1111" s="264">
        <v>26.32</v>
      </c>
      <c r="L1111" s="264">
        <v>122.6</v>
      </c>
      <c r="M1111" s="87">
        <v>31.32</v>
      </c>
      <c r="N1111" s="128">
        <f t="shared" ref="N1111:N1120" si="81">F1111*M1111/1000</f>
        <v>0.764208</v>
      </c>
    </row>
    <row r="1112" spans="1:14" x14ac:dyDescent="0.25">
      <c r="A1112" s="264"/>
      <c r="B1112" s="559"/>
      <c r="C1112" s="312">
        <v>50</v>
      </c>
      <c r="D1112" s="312">
        <v>50</v>
      </c>
      <c r="E1112" s="264" t="s">
        <v>20</v>
      </c>
      <c r="F1112" s="264">
        <v>1.7</v>
      </c>
      <c r="G1112" s="264"/>
      <c r="H1112" s="263"/>
      <c r="I1112" s="264" t="s">
        <v>21</v>
      </c>
      <c r="J1112" s="264" t="s">
        <v>21</v>
      </c>
      <c r="K1112" s="264">
        <v>2.54</v>
      </c>
      <c r="L1112" s="264">
        <v>9.6</v>
      </c>
      <c r="M1112" s="87">
        <v>52.87</v>
      </c>
      <c r="N1112" s="128">
        <f t="shared" si="81"/>
        <v>8.9878999999999987E-2</v>
      </c>
    </row>
    <row r="1113" spans="1:14" ht="12" customHeight="1" x14ac:dyDescent="0.25">
      <c r="A1113" s="264"/>
      <c r="B1113" s="263"/>
      <c r="C1113" s="312"/>
      <c r="D1113" s="312"/>
      <c r="E1113" s="264" t="s">
        <v>23</v>
      </c>
      <c r="F1113" s="264">
        <v>0.7</v>
      </c>
      <c r="G1113" s="264"/>
      <c r="H1113" s="263"/>
      <c r="I1113" s="264">
        <v>0.01</v>
      </c>
      <c r="J1113" s="264">
        <v>0.52</v>
      </c>
      <c r="K1113" s="264">
        <v>1.7999999999999999E-2</v>
      </c>
      <c r="L1113" s="264">
        <v>4.62</v>
      </c>
      <c r="M1113" s="87">
        <v>504.7</v>
      </c>
      <c r="N1113" s="128">
        <f t="shared" si="81"/>
        <v>0.35328999999999994</v>
      </c>
    </row>
    <row r="1114" spans="1:14" ht="15" customHeight="1" x14ac:dyDescent="0.25">
      <c r="A1114" s="264"/>
      <c r="B1114" s="263"/>
      <c r="C1114" s="312"/>
      <c r="D1114" s="312"/>
      <c r="E1114" s="264" t="s">
        <v>92</v>
      </c>
      <c r="F1114" s="264">
        <v>0.2</v>
      </c>
      <c r="G1114" s="264"/>
      <c r="H1114" s="263"/>
      <c r="I1114" s="264">
        <v>0.16</v>
      </c>
      <c r="J1114" s="264">
        <v>0.14000000000000001</v>
      </c>
      <c r="K1114" s="264" t="s">
        <v>21</v>
      </c>
      <c r="L1114" s="264">
        <v>2</v>
      </c>
      <c r="M1114" s="87">
        <v>220.75</v>
      </c>
      <c r="N1114" s="128">
        <f t="shared" si="81"/>
        <v>4.4150000000000009E-2</v>
      </c>
    </row>
    <row r="1115" spans="1:14" x14ac:dyDescent="0.25">
      <c r="A1115" s="264"/>
      <c r="B1115" s="263"/>
      <c r="C1115" s="312"/>
      <c r="D1115" s="312"/>
      <c r="E1115" s="264" t="s">
        <v>22</v>
      </c>
      <c r="F1115" s="264">
        <v>0.4</v>
      </c>
      <c r="G1115" s="264"/>
      <c r="H1115" s="263"/>
      <c r="I1115" s="264" t="s">
        <v>21</v>
      </c>
      <c r="J1115" s="264" t="s">
        <v>21</v>
      </c>
      <c r="K1115" s="264" t="s">
        <v>21</v>
      </c>
      <c r="L1115" s="264" t="s">
        <v>21</v>
      </c>
      <c r="M1115" s="87"/>
      <c r="N1115" s="128">
        <f t="shared" si="81"/>
        <v>0</v>
      </c>
    </row>
    <row r="1116" spans="1:14" ht="12" customHeight="1" x14ac:dyDescent="0.25">
      <c r="A1116" s="264"/>
      <c r="B1116" s="263"/>
      <c r="C1116" s="312"/>
      <c r="D1116" s="312"/>
      <c r="E1116" s="264" t="s">
        <v>129</v>
      </c>
      <c r="F1116" s="264">
        <v>0.7</v>
      </c>
      <c r="G1116" s="264"/>
      <c r="H1116" s="263"/>
      <c r="I1116" s="264" t="s">
        <v>21</v>
      </c>
      <c r="J1116" s="264" t="s">
        <v>21</v>
      </c>
      <c r="K1116" s="264" t="s">
        <v>21</v>
      </c>
      <c r="L1116" s="264" t="s">
        <v>21</v>
      </c>
      <c r="M1116" s="87"/>
      <c r="N1116" s="128">
        <f t="shared" si="81"/>
        <v>0</v>
      </c>
    </row>
    <row r="1117" spans="1:14" x14ac:dyDescent="0.25">
      <c r="A1117" s="264"/>
      <c r="B1117" s="263"/>
      <c r="C1117" s="312"/>
      <c r="D1117" s="312"/>
      <c r="E1117" s="264" t="s">
        <v>130</v>
      </c>
      <c r="F1117" s="264">
        <v>1.7</v>
      </c>
      <c r="G1117" s="264"/>
      <c r="H1117" s="263"/>
      <c r="I1117" s="264">
        <v>0.17</v>
      </c>
      <c r="J1117" s="264">
        <v>0.01</v>
      </c>
      <c r="K1117" s="264">
        <v>1.17</v>
      </c>
      <c r="L1117" s="264">
        <v>5.67</v>
      </c>
      <c r="M1117" s="87">
        <v>31.32</v>
      </c>
      <c r="N1117" s="128">
        <f t="shared" si="81"/>
        <v>5.3244E-2</v>
      </c>
    </row>
    <row r="1118" spans="1:14" x14ac:dyDescent="0.25">
      <c r="A1118" s="264"/>
      <c r="B1118" s="263"/>
      <c r="C1118" s="312"/>
      <c r="D1118" s="312"/>
      <c r="E1118" s="264" t="s">
        <v>131</v>
      </c>
      <c r="F1118" s="264">
        <v>0.25</v>
      </c>
      <c r="G1118" s="264"/>
      <c r="H1118" s="263"/>
      <c r="I1118" s="264"/>
      <c r="J1118" s="264">
        <v>0.25</v>
      </c>
      <c r="K1118" s="264"/>
      <c r="L1118" s="264">
        <v>2.25</v>
      </c>
      <c r="M1118" s="87">
        <v>118.3</v>
      </c>
      <c r="N1118" s="128">
        <f t="shared" si="81"/>
        <v>2.9575000000000001E-2</v>
      </c>
    </row>
    <row r="1119" spans="1:14" x14ac:dyDescent="0.25">
      <c r="A1119" s="264"/>
      <c r="B1119" s="263"/>
      <c r="C1119" s="312"/>
      <c r="D1119" s="312"/>
      <c r="E1119" s="264" t="s">
        <v>132</v>
      </c>
      <c r="F1119" s="264">
        <v>1</v>
      </c>
      <c r="G1119" s="264"/>
      <c r="H1119" s="263"/>
      <c r="I1119" s="264">
        <v>0.11</v>
      </c>
      <c r="J1119" s="264">
        <v>0.01</v>
      </c>
      <c r="K1119" s="264" t="s">
        <v>21</v>
      </c>
      <c r="L1119" s="264">
        <v>2.04</v>
      </c>
      <c r="M1119" s="87">
        <v>220.75</v>
      </c>
      <c r="N1119" s="128">
        <f t="shared" si="81"/>
        <v>0.22075</v>
      </c>
    </row>
    <row r="1120" spans="1:14" ht="12" customHeight="1" x14ac:dyDescent="0.25">
      <c r="A1120" s="264"/>
      <c r="B1120" s="263"/>
      <c r="C1120" s="312"/>
      <c r="D1120" s="312"/>
      <c r="E1120" s="92" t="s">
        <v>267</v>
      </c>
      <c r="F1120" s="92">
        <v>50</v>
      </c>
      <c r="G1120" s="92">
        <v>50</v>
      </c>
      <c r="H1120" s="92"/>
      <c r="I1120" s="92">
        <v>12.8</v>
      </c>
      <c r="J1120" s="92">
        <v>20.100000000000001</v>
      </c>
      <c r="K1120" s="92">
        <v>0.5</v>
      </c>
      <c r="L1120" s="92">
        <v>225</v>
      </c>
      <c r="M1120" s="72">
        <v>268.77999999999997</v>
      </c>
      <c r="N1120" s="128">
        <f t="shared" si="81"/>
        <v>13.438999999999998</v>
      </c>
    </row>
    <row r="1121" spans="1:14" ht="12" customHeight="1" x14ac:dyDescent="0.25">
      <c r="A1121" s="264"/>
      <c r="B1121" s="263"/>
      <c r="C1121" s="312"/>
      <c r="D1121" s="312"/>
      <c r="E1121" s="264"/>
      <c r="F1121" s="264"/>
      <c r="G1121" s="264"/>
      <c r="H1121" s="263"/>
      <c r="I1121" s="77">
        <f>SUM(I1111:I1120)</f>
        <v>17.03</v>
      </c>
      <c r="J1121" s="77">
        <f t="shared" ref="J1121:L1121" si="82">SUM(J1111:J1120)</f>
        <v>21.43</v>
      </c>
      <c r="K1121" s="77">
        <f t="shared" si="82"/>
        <v>30.548000000000002</v>
      </c>
      <c r="L1121" s="77">
        <f t="shared" si="82"/>
        <v>373.78</v>
      </c>
      <c r="M1121" s="72"/>
      <c r="N1121" s="129">
        <f>SUM(N1111:N1120)</f>
        <v>14.994095999999999</v>
      </c>
    </row>
    <row r="1122" spans="1:14" ht="12" customHeight="1" x14ac:dyDescent="0.25">
      <c r="A1122" s="92"/>
      <c r="B1122" s="529" t="s">
        <v>30</v>
      </c>
      <c r="C1122" s="288">
        <v>70</v>
      </c>
      <c r="D1122" s="288">
        <v>90</v>
      </c>
      <c r="E1122" s="264" t="s">
        <v>31</v>
      </c>
      <c r="F1122" s="264">
        <v>80</v>
      </c>
      <c r="G1122" s="264">
        <v>80</v>
      </c>
      <c r="H1122" s="263"/>
      <c r="I1122" s="264">
        <v>6.96</v>
      </c>
      <c r="J1122" s="264">
        <v>1.2</v>
      </c>
      <c r="K1122" s="264">
        <v>32.96</v>
      </c>
      <c r="L1122" s="264">
        <v>181</v>
      </c>
      <c r="M1122" s="72">
        <v>55.61</v>
      </c>
      <c r="N1122" s="128">
        <f t="shared" ref="N1122:N1186" si="83">F1122*M1122/1000</f>
        <v>4.4488000000000003</v>
      </c>
    </row>
    <row r="1123" spans="1:14" x14ac:dyDescent="0.25">
      <c r="A1123" s="92"/>
      <c r="B1123" s="560"/>
      <c r="C1123" s="313">
        <v>10</v>
      </c>
      <c r="D1123" s="313">
        <v>10</v>
      </c>
      <c r="E1123" s="264" t="s">
        <v>32</v>
      </c>
      <c r="F1123" s="264">
        <v>10</v>
      </c>
      <c r="G1123" s="264"/>
      <c r="H1123" s="263"/>
      <c r="I1123" s="264">
        <v>2.68</v>
      </c>
      <c r="J1123" s="264">
        <v>2.57</v>
      </c>
      <c r="K1123" s="264" t="s">
        <v>21</v>
      </c>
      <c r="L1123" s="264">
        <v>33.79</v>
      </c>
      <c r="M1123" s="72">
        <v>523.4</v>
      </c>
      <c r="N1123" s="128">
        <f t="shared" si="83"/>
        <v>5.234</v>
      </c>
    </row>
    <row r="1124" spans="1:14" x14ac:dyDescent="0.25">
      <c r="A1124" s="92"/>
      <c r="B1124" s="252"/>
      <c r="C1124" s="289">
        <v>10</v>
      </c>
      <c r="D1124" s="289">
        <v>10</v>
      </c>
      <c r="E1124" s="264" t="s">
        <v>33</v>
      </c>
      <c r="F1124" s="264">
        <v>10</v>
      </c>
      <c r="G1124" s="264"/>
      <c r="H1124" s="263"/>
      <c r="I1124" s="264">
        <v>0.08</v>
      </c>
      <c r="J1124" s="264">
        <v>7.25</v>
      </c>
      <c r="K1124" s="264">
        <v>0.26</v>
      </c>
      <c r="L1124" s="264">
        <v>66.099999999999994</v>
      </c>
      <c r="M1124" s="72">
        <v>504.7</v>
      </c>
      <c r="N1124" s="128">
        <f t="shared" si="83"/>
        <v>5.0469999999999997</v>
      </c>
    </row>
    <row r="1125" spans="1:14" ht="20.399999999999999" x14ac:dyDescent="0.25">
      <c r="A1125" s="92"/>
      <c r="B1125" s="249"/>
      <c r="C1125" s="290"/>
      <c r="D1125" s="290"/>
      <c r="E1125" s="264"/>
      <c r="F1125" s="264"/>
      <c r="G1125" s="264"/>
      <c r="H1125" s="263" t="s">
        <v>35</v>
      </c>
      <c r="I1125" s="77">
        <f>SUM(I1122:I1124)</f>
        <v>9.7200000000000006</v>
      </c>
      <c r="J1125" s="77">
        <f t="shared" ref="J1125:M1125" si="84">SUM(J1122:J1124)</f>
        <v>11.02</v>
      </c>
      <c r="K1125" s="77">
        <f t="shared" si="84"/>
        <v>33.22</v>
      </c>
      <c r="L1125" s="77">
        <f t="shared" si="84"/>
        <v>280.89</v>
      </c>
      <c r="M1125" s="77">
        <f t="shared" si="84"/>
        <v>1083.71</v>
      </c>
      <c r="N1125" s="129">
        <f>SUM(N1122:N1124)</f>
        <v>14.729800000000001</v>
      </c>
    </row>
    <row r="1126" spans="1:14" ht="12" customHeight="1" x14ac:dyDescent="0.25">
      <c r="A1126" s="92" t="s">
        <v>230</v>
      </c>
      <c r="B1126" s="537" t="s">
        <v>231</v>
      </c>
      <c r="C1126" s="296"/>
      <c r="D1126" s="296"/>
      <c r="E1126" s="92" t="s">
        <v>232</v>
      </c>
      <c r="F1126" s="92">
        <v>1</v>
      </c>
      <c r="G1126" s="92"/>
      <c r="H1126" s="92"/>
      <c r="I1126" s="92">
        <v>1</v>
      </c>
      <c r="J1126" s="92"/>
      <c r="K1126" s="92" t="s">
        <v>21</v>
      </c>
      <c r="L1126" s="92" t="s">
        <v>21</v>
      </c>
      <c r="M1126" s="72">
        <v>613.21</v>
      </c>
      <c r="N1126" s="128">
        <f t="shared" si="83"/>
        <v>0.61321000000000003</v>
      </c>
    </row>
    <row r="1127" spans="1:14" x14ac:dyDescent="0.25">
      <c r="A1127" s="92"/>
      <c r="B1127" s="538"/>
      <c r="C1127" s="297">
        <v>200</v>
      </c>
      <c r="D1127" s="297">
        <v>200</v>
      </c>
      <c r="E1127" s="92" t="s">
        <v>45</v>
      </c>
      <c r="F1127" s="92">
        <v>20</v>
      </c>
      <c r="G1127" s="92"/>
      <c r="H1127" s="92"/>
      <c r="I1127" s="92" t="s">
        <v>21</v>
      </c>
      <c r="J1127" s="92">
        <v>14.9</v>
      </c>
      <c r="K1127" s="92" t="s">
        <v>21</v>
      </c>
      <c r="L1127" s="92">
        <v>56.8</v>
      </c>
      <c r="M1127" s="72">
        <v>52.87</v>
      </c>
      <c r="N1127" s="128">
        <f t="shared" si="83"/>
        <v>1.0573999999999999</v>
      </c>
    </row>
    <row r="1128" spans="1:14" ht="12" customHeight="1" x14ac:dyDescent="0.25">
      <c r="A1128" s="92"/>
      <c r="B1128" s="257"/>
      <c r="C1128" s="295"/>
      <c r="D1128" s="295"/>
      <c r="E1128" s="92"/>
      <c r="F1128" s="92"/>
      <c r="G1128" s="92"/>
      <c r="H1128" s="92">
        <v>200</v>
      </c>
      <c r="I1128" s="258">
        <f>SUM(I1126:I1127)</f>
        <v>1</v>
      </c>
      <c r="J1128" s="258">
        <f t="shared" ref="J1128:L1128" si="85">SUM(J1126:J1127)</f>
        <v>14.9</v>
      </c>
      <c r="K1128" s="258">
        <f t="shared" si="85"/>
        <v>0</v>
      </c>
      <c r="L1128" s="258">
        <f t="shared" si="85"/>
        <v>56.8</v>
      </c>
      <c r="M1128" s="258"/>
      <c r="N1128" s="129">
        <f>SUM(N1126:N1127)</f>
        <v>1.6706099999999999</v>
      </c>
    </row>
    <row r="1129" spans="1:14" x14ac:dyDescent="0.25">
      <c r="A1129" s="92"/>
      <c r="B1129" s="257" t="s">
        <v>146</v>
      </c>
      <c r="C1129" s="295">
        <v>120</v>
      </c>
      <c r="D1129" s="295">
        <v>120</v>
      </c>
      <c r="E1129" s="92" t="s">
        <v>233</v>
      </c>
      <c r="F1129" s="92">
        <v>120</v>
      </c>
      <c r="G1129" s="92">
        <v>120</v>
      </c>
      <c r="H1129" s="92">
        <v>120</v>
      </c>
      <c r="I1129" s="92">
        <v>0.96</v>
      </c>
      <c r="J1129" s="92">
        <v>0.27</v>
      </c>
      <c r="K1129" s="92">
        <v>7.19</v>
      </c>
      <c r="L1129" s="116">
        <v>35.520000000000003</v>
      </c>
      <c r="M1129" s="72">
        <v>138.55000000000001</v>
      </c>
      <c r="N1129" s="129">
        <f t="shared" si="83"/>
        <v>16.626000000000001</v>
      </c>
    </row>
    <row r="1130" spans="1:14" x14ac:dyDescent="0.25">
      <c r="A1130" s="264" t="s">
        <v>38</v>
      </c>
      <c r="B1130" s="249" t="s">
        <v>39</v>
      </c>
      <c r="C1130" s="290">
        <v>100</v>
      </c>
      <c r="D1130" s="290">
        <v>100</v>
      </c>
      <c r="E1130" s="264" t="s">
        <v>39</v>
      </c>
      <c r="F1130" s="264">
        <v>10</v>
      </c>
      <c r="G1130" s="264">
        <v>100</v>
      </c>
      <c r="H1130" s="263">
        <v>100</v>
      </c>
      <c r="I1130" s="264"/>
      <c r="J1130" s="264"/>
      <c r="K1130" s="264">
        <v>19</v>
      </c>
      <c r="L1130" s="264">
        <v>75</v>
      </c>
      <c r="M1130" s="72">
        <v>65.86</v>
      </c>
      <c r="N1130" s="129">
        <f t="shared" si="83"/>
        <v>0.65860000000000007</v>
      </c>
    </row>
    <row r="1131" spans="1:14" x14ac:dyDescent="0.25">
      <c r="A1131" s="92"/>
      <c r="B1131" s="265" t="s">
        <v>40</v>
      </c>
      <c r="C1131" s="293"/>
      <c r="D1131" s="293"/>
      <c r="E1131" s="92"/>
      <c r="F1131" s="92"/>
      <c r="G1131" s="92"/>
      <c r="H1131" s="92"/>
      <c r="I1131" s="120">
        <f>I1130+I1129+I1128+I1125+I1121+I1110</f>
        <v>43.03</v>
      </c>
      <c r="J1131" s="120">
        <f t="shared" ref="J1131:N1131" si="86">J1130+J1129+J1128+J1125+J1121+J1110</f>
        <v>65.509999999999991</v>
      </c>
      <c r="K1131" s="120">
        <f t="shared" si="86"/>
        <v>120.851</v>
      </c>
      <c r="L1131" s="120">
        <f t="shared" si="86"/>
        <v>1052.92</v>
      </c>
      <c r="M1131" s="120">
        <f t="shared" si="86"/>
        <v>1288.1200000000001</v>
      </c>
      <c r="N1131" s="120">
        <f t="shared" si="86"/>
        <v>74.657706000000005</v>
      </c>
    </row>
    <row r="1132" spans="1:14" x14ac:dyDescent="0.25">
      <c r="A1132" s="551" t="s">
        <v>41</v>
      </c>
      <c r="B1132" s="552"/>
      <c r="C1132" s="307"/>
      <c r="D1132" s="307"/>
      <c r="E1132" s="92"/>
      <c r="F1132" s="92"/>
      <c r="G1132" s="92"/>
      <c r="H1132" s="92"/>
      <c r="I1132" s="119"/>
      <c r="J1132" s="119"/>
      <c r="K1132" s="119"/>
      <c r="L1132" s="119"/>
      <c r="M1132" s="72"/>
      <c r="N1132" s="129">
        <f t="shared" si="83"/>
        <v>0</v>
      </c>
    </row>
    <row r="1133" spans="1:14" ht="12" customHeight="1" x14ac:dyDescent="0.25">
      <c r="A1133" s="253" t="s">
        <v>105</v>
      </c>
      <c r="B1133" s="549" t="s">
        <v>106</v>
      </c>
      <c r="C1133" s="306"/>
      <c r="D1133" s="306"/>
      <c r="E1133" s="253" t="s">
        <v>107</v>
      </c>
      <c r="F1133" s="253">
        <v>22.7</v>
      </c>
      <c r="G1133" s="253">
        <v>20</v>
      </c>
      <c r="H1133" s="248"/>
      <c r="I1133" s="253">
        <v>0.11</v>
      </c>
      <c r="J1133" s="253">
        <v>0.09</v>
      </c>
      <c r="K1133" s="253">
        <v>2.44</v>
      </c>
      <c r="L1133" s="253">
        <v>10.81</v>
      </c>
      <c r="M1133" s="63">
        <v>83.14</v>
      </c>
      <c r="N1133" s="8">
        <v>2.2472999999999996</v>
      </c>
    </row>
    <row r="1134" spans="1:14" x14ac:dyDescent="0.25">
      <c r="A1134" s="253"/>
      <c r="B1134" s="549"/>
      <c r="C1134" s="306">
        <v>80</v>
      </c>
      <c r="D1134" s="306">
        <v>120</v>
      </c>
      <c r="E1134" s="253" t="s">
        <v>108</v>
      </c>
      <c r="F1134" s="253">
        <v>29.4</v>
      </c>
      <c r="G1134" s="253">
        <v>27.93</v>
      </c>
      <c r="H1134" s="248"/>
      <c r="I1134" s="253">
        <v>0.56000000000000005</v>
      </c>
      <c r="J1134" s="253">
        <v>0.03</v>
      </c>
      <c r="K1134" s="253">
        <v>1.22</v>
      </c>
      <c r="L1134" s="253">
        <v>6.42</v>
      </c>
      <c r="M1134" s="63">
        <v>154.72999999999999</v>
      </c>
      <c r="N1134" s="8">
        <v>5.88</v>
      </c>
    </row>
    <row r="1135" spans="1:14" x14ac:dyDescent="0.25">
      <c r="A1135" s="253"/>
      <c r="B1135" s="248"/>
      <c r="C1135" s="306"/>
      <c r="D1135" s="306"/>
      <c r="E1135" s="253" t="s">
        <v>109</v>
      </c>
      <c r="F1135" s="253">
        <v>30</v>
      </c>
      <c r="G1135" s="253">
        <v>27.93</v>
      </c>
      <c r="H1135" s="248"/>
      <c r="I1135" s="253">
        <v>0.2</v>
      </c>
      <c r="J1135" s="253">
        <v>0.03</v>
      </c>
      <c r="K1135" s="253">
        <v>0.76</v>
      </c>
      <c r="L1135" s="253">
        <v>3.09</v>
      </c>
      <c r="M1135" s="63">
        <v>130.35</v>
      </c>
      <c r="N1135" s="8">
        <v>2.7</v>
      </c>
    </row>
    <row r="1136" spans="1:14" x14ac:dyDescent="0.25">
      <c r="A1136" s="253"/>
      <c r="B1136" s="248"/>
      <c r="C1136" s="306"/>
      <c r="D1136" s="306"/>
      <c r="E1136" s="253" t="s">
        <v>44</v>
      </c>
      <c r="F1136" s="253">
        <v>18.8</v>
      </c>
      <c r="G1136" s="253">
        <v>15</v>
      </c>
      <c r="H1136" s="248"/>
      <c r="I1136" s="253">
        <v>0.24</v>
      </c>
      <c r="J1136" s="253">
        <v>0.15</v>
      </c>
      <c r="K1136" s="253">
        <v>1.7</v>
      </c>
      <c r="L1136" s="253">
        <v>5.1100000000000003</v>
      </c>
      <c r="M1136" s="63">
        <v>36.67</v>
      </c>
      <c r="N1136" s="8">
        <v>0.3196</v>
      </c>
    </row>
    <row r="1137" spans="1:14" x14ac:dyDescent="0.25">
      <c r="A1137" s="253"/>
      <c r="B1137" s="248"/>
      <c r="C1137" s="306"/>
      <c r="D1137" s="306"/>
      <c r="E1137" s="253" t="s">
        <v>52</v>
      </c>
      <c r="F1137" s="253">
        <v>20</v>
      </c>
      <c r="G1137" s="253">
        <v>20</v>
      </c>
      <c r="H1137" s="248"/>
      <c r="I1137" s="253" t="s">
        <v>21</v>
      </c>
      <c r="J1137" s="253">
        <v>19.98</v>
      </c>
      <c r="K1137" s="253" t="s">
        <v>21</v>
      </c>
      <c r="L1137" s="253">
        <v>179.8</v>
      </c>
      <c r="M1137" s="63">
        <v>118.3</v>
      </c>
      <c r="N1137" s="8">
        <v>1.48</v>
      </c>
    </row>
    <row r="1138" spans="1:14" x14ac:dyDescent="0.25">
      <c r="A1138" s="253"/>
      <c r="B1138" s="248"/>
      <c r="C1138" s="306"/>
      <c r="D1138" s="306"/>
      <c r="E1138" s="253" t="s">
        <v>110</v>
      </c>
      <c r="F1138" s="253">
        <v>9.5</v>
      </c>
      <c r="G1138" s="253">
        <v>4</v>
      </c>
      <c r="H1138" s="248"/>
      <c r="I1138" s="253">
        <v>0.08</v>
      </c>
      <c r="J1138" s="253" t="s">
        <v>21</v>
      </c>
      <c r="K1138" s="253">
        <v>0.28000000000000003</v>
      </c>
      <c r="L1138" s="253">
        <v>3.1</v>
      </c>
      <c r="M1138" s="63"/>
      <c r="N1138" s="8">
        <v>1.5674999999999999</v>
      </c>
    </row>
    <row r="1139" spans="1:14" x14ac:dyDescent="0.25">
      <c r="A1139" s="253"/>
      <c r="B1139" s="248"/>
      <c r="C1139" s="306"/>
      <c r="D1139" s="306"/>
      <c r="E1139" s="253" t="s">
        <v>20</v>
      </c>
      <c r="F1139" s="253">
        <v>1</v>
      </c>
      <c r="G1139" s="253">
        <v>1</v>
      </c>
      <c r="H1139" s="248"/>
      <c r="I1139" s="253" t="s">
        <v>21</v>
      </c>
      <c r="J1139" s="253" t="s">
        <v>21</v>
      </c>
      <c r="K1139" s="253">
        <v>0.99</v>
      </c>
      <c r="L1139" s="253">
        <v>3.79</v>
      </c>
      <c r="M1139" s="63">
        <v>52.87</v>
      </c>
      <c r="N1139" s="8">
        <v>5.3999999999999999E-2</v>
      </c>
    </row>
    <row r="1140" spans="1:14" x14ac:dyDescent="0.25">
      <c r="A1140" s="253"/>
      <c r="B1140" s="248"/>
      <c r="C1140" s="306"/>
      <c r="D1140" s="306"/>
      <c r="E1140" s="253"/>
      <c r="F1140" s="253"/>
      <c r="G1140" s="253"/>
      <c r="H1140" s="248">
        <v>100</v>
      </c>
      <c r="I1140" s="14">
        <v>1.1900000000000002</v>
      </c>
      <c r="J1140" s="14">
        <v>20.28</v>
      </c>
      <c r="K1140" s="14">
        <v>7.3900000000000006</v>
      </c>
      <c r="L1140" s="14">
        <v>212.12</v>
      </c>
      <c r="M1140" s="15"/>
      <c r="N1140" s="247">
        <f>SUM(N1133:N1139)</f>
        <v>14.248400000000002</v>
      </c>
    </row>
    <row r="1141" spans="1:14" ht="12" customHeight="1" x14ac:dyDescent="0.25">
      <c r="A1141" s="92" t="s">
        <v>234</v>
      </c>
      <c r="B1141" s="536" t="s">
        <v>235</v>
      </c>
      <c r="C1141" s="295"/>
      <c r="D1141" s="295"/>
      <c r="E1141" s="92" t="s">
        <v>113</v>
      </c>
      <c r="F1141" s="92">
        <v>25</v>
      </c>
      <c r="G1141" s="92">
        <v>25</v>
      </c>
      <c r="H1141" s="92"/>
      <c r="I1141" s="108">
        <v>2.75</v>
      </c>
      <c r="J1141" s="108">
        <v>1.5</v>
      </c>
      <c r="K1141" s="108">
        <v>12.92</v>
      </c>
      <c r="L1141" s="108">
        <v>74.61</v>
      </c>
      <c r="M1141" s="72"/>
      <c r="N1141" s="128">
        <f t="shared" si="83"/>
        <v>0</v>
      </c>
    </row>
    <row r="1142" spans="1:14" x14ac:dyDescent="0.25">
      <c r="A1142" s="92"/>
      <c r="B1142" s="536"/>
      <c r="C1142" s="366" t="s">
        <v>391</v>
      </c>
      <c r="D1142" s="366" t="s">
        <v>391</v>
      </c>
      <c r="E1142" s="92" t="s">
        <v>44</v>
      </c>
      <c r="F1142" s="92">
        <v>12.5</v>
      </c>
      <c r="G1142" s="92">
        <v>10</v>
      </c>
      <c r="H1142" s="92"/>
      <c r="I1142" s="108">
        <v>0.13</v>
      </c>
      <c r="J1142" s="108">
        <v>0.01</v>
      </c>
      <c r="K1142" s="108">
        <v>0.71</v>
      </c>
      <c r="L1142" s="108">
        <v>3.3</v>
      </c>
      <c r="M1142" s="72">
        <v>36.67</v>
      </c>
      <c r="N1142" s="128">
        <f t="shared" si="83"/>
        <v>0.45837499999999998</v>
      </c>
    </row>
    <row r="1143" spans="1:14" x14ac:dyDescent="0.25">
      <c r="A1143" s="92"/>
      <c r="B1143" s="257"/>
      <c r="C1143" s="295"/>
      <c r="D1143" s="295"/>
      <c r="E1143" s="92" t="s">
        <v>53</v>
      </c>
      <c r="F1143" s="92">
        <v>12</v>
      </c>
      <c r="G1143" s="92">
        <v>10</v>
      </c>
      <c r="H1143" s="92"/>
      <c r="I1143" s="108">
        <v>0.14000000000000001</v>
      </c>
      <c r="J1143" s="108" t="s">
        <v>21</v>
      </c>
      <c r="K1143" s="108">
        <v>0.91</v>
      </c>
      <c r="L1143" s="108">
        <v>4.0999999999999996</v>
      </c>
      <c r="M1143" s="72">
        <v>27.74</v>
      </c>
      <c r="N1143" s="128">
        <f t="shared" si="83"/>
        <v>0.33288000000000001</v>
      </c>
    </row>
    <row r="1144" spans="1:14" x14ac:dyDescent="0.25">
      <c r="A1144" s="92"/>
      <c r="B1144" s="257"/>
      <c r="C1144" s="295"/>
      <c r="D1144" s="295"/>
      <c r="E1144" s="92" t="s">
        <v>51</v>
      </c>
      <c r="F1144" s="92">
        <v>100</v>
      </c>
      <c r="G1144" s="92">
        <v>75</v>
      </c>
      <c r="H1144" s="92"/>
      <c r="I1144" s="92">
        <v>2</v>
      </c>
      <c r="J1144" s="92">
        <v>0.28000000000000003</v>
      </c>
      <c r="K1144" s="92">
        <v>12.45</v>
      </c>
      <c r="L1144" s="92">
        <v>57.61</v>
      </c>
      <c r="M1144" s="72">
        <v>30.16</v>
      </c>
      <c r="N1144" s="128">
        <f t="shared" si="83"/>
        <v>3.016</v>
      </c>
    </row>
    <row r="1145" spans="1:14" ht="20.399999999999999" x14ac:dyDescent="0.25">
      <c r="A1145" s="92"/>
      <c r="B1145" s="257"/>
      <c r="C1145" s="295"/>
      <c r="D1145" s="295"/>
      <c r="E1145" s="92" t="s">
        <v>23</v>
      </c>
      <c r="F1145" s="92">
        <v>5</v>
      </c>
      <c r="G1145" s="92">
        <v>5</v>
      </c>
      <c r="H1145" s="92"/>
      <c r="I1145" s="108">
        <v>0.04</v>
      </c>
      <c r="J1145" s="108">
        <v>3.6</v>
      </c>
      <c r="K1145" s="108">
        <v>0.06</v>
      </c>
      <c r="L1145" s="108">
        <v>33.049999999999997</v>
      </c>
      <c r="M1145" s="72">
        <v>504.7</v>
      </c>
      <c r="N1145" s="128">
        <f t="shared" si="83"/>
        <v>2.5234999999999999</v>
      </c>
    </row>
    <row r="1146" spans="1:14" x14ac:dyDescent="0.25">
      <c r="A1146" s="92"/>
      <c r="B1146" s="257"/>
      <c r="C1146" s="295"/>
      <c r="D1146" s="295"/>
      <c r="E1146" s="92" t="s">
        <v>175</v>
      </c>
      <c r="F1146" s="92">
        <v>237.5</v>
      </c>
      <c r="G1146" s="92">
        <v>237.5</v>
      </c>
      <c r="H1146" s="92"/>
      <c r="I1146" s="108">
        <v>1.95</v>
      </c>
      <c r="J1146" s="108">
        <v>4.9000000000000004</v>
      </c>
      <c r="K1146" s="108">
        <v>2.94</v>
      </c>
      <c r="L1146" s="108">
        <v>8.82</v>
      </c>
      <c r="M1146" s="72"/>
      <c r="N1146" s="128">
        <f t="shared" si="83"/>
        <v>0</v>
      </c>
    </row>
    <row r="1147" spans="1:14" x14ac:dyDescent="0.25">
      <c r="A1147" s="92"/>
      <c r="B1147" s="257"/>
      <c r="C1147" s="295"/>
      <c r="D1147" s="295"/>
      <c r="E1147" s="92" t="s">
        <v>56</v>
      </c>
      <c r="F1147" s="92">
        <v>54</v>
      </c>
      <c r="G1147" s="92">
        <v>40</v>
      </c>
      <c r="H1147" s="92"/>
      <c r="I1147" s="108">
        <v>10.4</v>
      </c>
      <c r="J1147" s="108">
        <v>6.48</v>
      </c>
      <c r="K1147" s="108" t="s">
        <v>21</v>
      </c>
      <c r="L1147" s="108">
        <v>88.29</v>
      </c>
      <c r="M1147" s="72">
        <v>323.91000000000003</v>
      </c>
      <c r="N1147" s="128">
        <f t="shared" si="83"/>
        <v>17.491140000000001</v>
      </c>
    </row>
    <row r="1148" spans="1:14" ht="12" customHeight="1" x14ac:dyDescent="0.25">
      <c r="A1148" s="92"/>
      <c r="B1148" s="257"/>
      <c r="C1148" s="295"/>
      <c r="D1148" s="295"/>
      <c r="E1148" s="92"/>
      <c r="F1148" s="92"/>
      <c r="G1148" s="92"/>
      <c r="H1148" s="92" t="s">
        <v>58</v>
      </c>
      <c r="I1148" s="120">
        <f>SUM(I1141:I1147)</f>
        <v>17.41</v>
      </c>
      <c r="J1148" s="120">
        <f t="shared" ref="J1148:L1148" si="87">SUM(J1141:J1147)</f>
        <v>16.770000000000003</v>
      </c>
      <c r="K1148" s="120">
        <f t="shared" si="87"/>
        <v>29.99</v>
      </c>
      <c r="L1148" s="120">
        <f t="shared" si="87"/>
        <v>269.78000000000003</v>
      </c>
      <c r="M1148" s="120"/>
      <c r="N1148" s="129">
        <f>SUM(N1141:N1147)</f>
        <v>23.821895000000001</v>
      </c>
    </row>
    <row r="1149" spans="1:14" x14ac:dyDescent="0.25">
      <c r="A1149" s="92" t="s">
        <v>205</v>
      </c>
      <c r="B1149" s="537" t="s">
        <v>236</v>
      </c>
      <c r="C1149" s="296"/>
      <c r="D1149" s="296"/>
      <c r="E1149" s="92" t="s">
        <v>61</v>
      </c>
      <c r="F1149" s="92">
        <v>38.47</v>
      </c>
      <c r="G1149" s="92">
        <v>29.47</v>
      </c>
      <c r="H1149" s="92"/>
      <c r="I1149" s="92">
        <v>6.32</v>
      </c>
      <c r="J1149" s="92">
        <v>8.5399999999999991</v>
      </c>
      <c r="K1149" s="92"/>
      <c r="L1149" s="92">
        <v>90.6</v>
      </c>
      <c r="M1149" s="72">
        <v>323.91000000000003</v>
      </c>
      <c r="N1149" s="128">
        <f t="shared" si="83"/>
        <v>12.460817700000002</v>
      </c>
    </row>
    <row r="1150" spans="1:14" x14ac:dyDescent="0.25">
      <c r="A1150" s="92"/>
      <c r="B1150" s="538"/>
      <c r="C1150" s="297">
        <v>41</v>
      </c>
      <c r="D1150" s="297">
        <v>41</v>
      </c>
      <c r="E1150" s="92" t="s">
        <v>53</v>
      </c>
      <c r="F1150" s="92">
        <v>0.6</v>
      </c>
      <c r="G1150" s="92">
        <v>0.6</v>
      </c>
      <c r="H1150" s="92"/>
      <c r="I1150" s="92" t="s">
        <v>21</v>
      </c>
      <c r="J1150" s="92" t="s">
        <v>21</v>
      </c>
      <c r="K1150" s="92" t="s">
        <v>21</v>
      </c>
      <c r="L1150" s="92">
        <v>0.21</v>
      </c>
      <c r="M1150" s="72">
        <v>27.74</v>
      </c>
      <c r="N1150" s="128">
        <f t="shared" si="83"/>
        <v>1.6643999999999999E-2</v>
      </c>
    </row>
    <row r="1151" spans="1:14" x14ac:dyDescent="0.25">
      <c r="A1151" s="92"/>
      <c r="B1151" s="257"/>
      <c r="C1151" s="295"/>
      <c r="D1151" s="295"/>
      <c r="E1151" s="92" t="s">
        <v>94</v>
      </c>
      <c r="F1151" s="92">
        <v>2</v>
      </c>
      <c r="G1151" s="92">
        <v>2</v>
      </c>
      <c r="H1151" s="92"/>
      <c r="I1151" s="92">
        <v>0.22</v>
      </c>
      <c r="J1151" s="92">
        <v>0.02</v>
      </c>
      <c r="K1151" s="92">
        <v>1.44</v>
      </c>
      <c r="L1151" s="92">
        <v>6.62</v>
      </c>
      <c r="M1151" s="72"/>
      <c r="N1151" s="128">
        <f t="shared" si="83"/>
        <v>0</v>
      </c>
    </row>
    <row r="1152" spans="1:14" x14ac:dyDescent="0.25">
      <c r="A1152" s="92"/>
      <c r="B1152" s="257"/>
      <c r="C1152" s="295"/>
      <c r="D1152" s="295"/>
      <c r="E1152" s="92" t="s">
        <v>237</v>
      </c>
      <c r="F1152" s="92">
        <v>7</v>
      </c>
      <c r="G1152" s="92">
        <v>7</v>
      </c>
      <c r="H1152" s="92"/>
      <c r="I1152" s="92">
        <v>0.56999999999999995</v>
      </c>
      <c r="J1152" s="92">
        <v>0.06</v>
      </c>
      <c r="K1152" s="92">
        <v>0.47</v>
      </c>
      <c r="L1152" s="92">
        <v>15.82</v>
      </c>
      <c r="M1152" s="72">
        <v>46.28</v>
      </c>
      <c r="N1152" s="128">
        <f t="shared" si="83"/>
        <v>0.32396000000000003</v>
      </c>
    </row>
    <row r="1153" spans="1:14" x14ac:dyDescent="0.25">
      <c r="A1153" s="92"/>
      <c r="B1153" s="257"/>
      <c r="C1153" s="295"/>
      <c r="D1153" s="295"/>
      <c r="E1153" s="92" t="s">
        <v>22</v>
      </c>
      <c r="F1153" s="92">
        <v>0.6</v>
      </c>
      <c r="G1153" s="92">
        <v>0.6</v>
      </c>
      <c r="H1153" s="92"/>
      <c r="I1153" s="92" t="s">
        <v>21</v>
      </c>
      <c r="J1153" s="92" t="s">
        <v>21</v>
      </c>
      <c r="K1153" s="92" t="s">
        <v>21</v>
      </c>
      <c r="L1153" s="92" t="s">
        <v>21</v>
      </c>
      <c r="M1153" s="72"/>
      <c r="N1153" s="128">
        <f t="shared" si="83"/>
        <v>0</v>
      </c>
    </row>
    <row r="1154" spans="1:14" ht="12" customHeight="1" x14ac:dyDescent="0.25">
      <c r="A1154" s="92"/>
      <c r="B1154" s="257"/>
      <c r="C1154" s="295"/>
      <c r="D1154" s="295"/>
      <c r="E1154" s="92" t="s">
        <v>96</v>
      </c>
      <c r="F1154" s="92"/>
      <c r="G1154" s="92">
        <v>50</v>
      </c>
      <c r="H1154" s="92"/>
      <c r="I1154" s="92" t="s">
        <v>21</v>
      </c>
      <c r="J1154" s="92"/>
      <c r="K1154" s="92" t="s">
        <v>21</v>
      </c>
      <c r="L1154" s="92" t="s">
        <v>21</v>
      </c>
      <c r="M1154" s="72"/>
      <c r="N1154" s="128">
        <f t="shared" si="83"/>
        <v>0</v>
      </c>
    </row>
    <row r="1155" spans="1:14" ht="20.399999999999999" x14ac:dyDescent="0.25">
      <c r="A1155" s="92"/>
      <c r="B1155" s="257"/>
      <c r="C1155" s="295"/>
      <c r="D1155" s="295"/>
      <c r="E1155" s="92" t="s">
        <v>52</v>
      </c>
      <c r="F1155" s="92">
        <v>2</v>
      </c>
      <c r="G1155" s="92">
        <v>2</v>
      </c>
      <c r="H1155" s="92"/>
      <c r="I1155" s="92" t="s">
        <v>21</v>
      </c>
      <c r="J1155" s="92">
        <v>1.99</v>
      </c>
      <c r="K1155" s="92" t="s">
        <v>21</v>
      </c>
      <c r="L1155" s="92">
        <v>17.98</v>
      </c>
      <c r="M1155" s="72">
        <v>118.3</v>
      </c>
      <c r="N1155" s="128">
        <f t="shared" si="83"/>
        <v>0.2366</v>
      </c>
    </row>
    <row r="1156" spans="1:14" x14ac:dyDescent="0.25">
      <c r="A1156" s="92"/>
      <c r="B1156" s="257"/>
      <c r="C1156" s="295"/>
      <c r="D1156" s="295"/>
      <c r="E1156" s="92"/>
      <c r="F1156" s="92"/>
      <c r="G1156" s="92"/>
      <c r="H1156" s="92">
        <v>41</v>
      </c>
      <c r="I1156" s="258">
        <f>SUM(I1149:I1155)</f>
        <v>7.11</v>
      </c>
      <c r="J1156" s="258">
        <f t="shared" ref="J1156:L1156" si="88">SUM(J1149:J1155)</f>
        <v>10.61</v>
      </c>
      <c r="K1156" s="258">
        <f t="shared" si="88"/>
        <v>1.91</v>
      </c>
      <c r="L1156" s="258">
        <f t="shared" si="88"/>
        <v>131.22999999999999</v>
      </c>
      <c r="M1156" s="258"/>
      <c r="N1156" s="129">
        <f>SUM(N1149:N1155)</f>
        <v>13.0380217</v>
      </c>
    </row>
    <row r="1157" spans="1:14" x14ac:dyDescent="0.25">
      <c r="A1157" s="264" t="s">
        <v>159</v>
      </c>
      <c r="B1157" s="529" t="s">
        <v>238</v>
      </c>
      <c r="C1157" s="288"/>
      <c r="D1157" s="288"/>
      <c r="E1157" s="264" t="s">
        <v>239</v>
      </c>
      <c r="F1157" s="264">
        <v>33.299999999999997</v>
      </c>
      <c r="G1157" s="264"/>
      <c r="H1157" s="263"/>
      <c r="I1157" s="264">
        <v>5.99</v>
      </c>
      <c r="J1157" s="264">
        <v>1.55</v>
      </c>
      <c r="K1157" s="264">
        <v>29.76</v>
      </c>
      <c r="L1157" s="264">
        <v>157.9</v>
      </c>
      <c r="M1157" s="72"/>
      <c r="N1157" s="128">
        <f t="shared" si="83"/>
        <v>0</v>
      </c>
    </row>
    <row r="1158" spans="1:14" x14ac:dyDescent="0.25">
      <c r="A1158" s="264"/>
      <c r="B1158" s="530"/>
      <c r="C1158" s="289">
        <v>100</v>
      </c>
      <c r="D1158" s="289">
        <v>100</v>
      </c>
      <c r="E1158" s="264" t="s">
        <v>23</v>
      </c>
      <c r="F1158" s="264">
        <v>5</v>
      </c>
      <c r="G1158" s="264"/>
      <c r="H1158" s="263"/>
      <c r="I1158" s="264">
        <v>0.04</v>
      </c>
      <c r="J1158" s="264">
        <v>3.6</v>
      </c>
      <c r="K1158" s="264">
        <v>0.13</v>
      </c>
      <c r="L1158" s="264">
        <v>33.6</v>
      </c>
      <c r="M1158" s="72">
        <v>504.7</v>
      </c>
      <c r="N1158" s="128">
        <f t="shared" si="83"/>
        <v>2.5234999999999999</v>
      </c>
    </row>
    <row r="1159" spans="1:14" x14ac:dyDescent="0.25">
      <c r="A1159" s="264"/>
      <c r="B1159" s="249"/>
      <c r="C1159" s="290"/>
      <c r="D1159" s="290"/>
      <c r="E1159" s="264" t="s">
        <v>22</v>
      </c>
      <c r="F1159" s="264">
        <v>1</v>
      </c>
      <c r="G1159" s="264"/>
      <c r="H1159" s="263"/>
      <c r="I1159" s="264"/>
      <c r="J1159" s="264"/>
      <c r="K1159" s="264"/>
      <c r="L1159" s="264"/>
      <c r="M1159" s="72"/>
      <c r="N1159" s="128">
        <f t="shared" si="83"/>
        <v>0</v>
      </c>
    </row>
    <row r="1160" spans="1:14" x14ac:dyDescent="0.25">
      <c r="A1160" s="264"/>
      <c r="B1160" s="249"/>
      <c r="C1160" s="290"/>
      <c r="D1160" s="290"/>
      <c r="E1160" s="264"/>
      <c r="F1160" s="264"/>
      <c r="G1160" s="264"/>
      <c r="H1160" s="263">
        <v>100</v>
      </c>
      <c r="I1160" s="77">
        <f>SUM(I1157:I1159)</f>
        <v>6.03</v>
      </c>
      <c r="J1160" s="77">
        <f t="shared" ref="J1160:L1160" si="89">SUM(J1157:J1159)</f>
        <v>5.15</v>
      </c>
      <c r="K1160" s="77">
        <f t="shared" si="89"/>
        <v>29.89</v>
      </c>
      <c r="L1160" s="77">
        <f t="shared" si="89"/>
        <v>191.5</v>
      </c>
      <c r="M1160" s="77"/>
      <c r="N1160" s="129">
        <f>SUM(N1157:N1159)</f>
        <v>2.5234999999999999</v>
      </c>
    </row>
    <row r="1161" spans="1:14" x14ac:dyDescent="0.25">
      <c r="A1161" s="92" t="s">
        <v>204</v>
      </c>
      <c r="B1161" s="539" t="s">
        <v>120</v>
      </c>
      <c r="C1161" s="298"/>
      <c r="D1161" s="298"/>
      <c r="E1161" s="92" t="s">
        <v>55</v>
      </c>
      <c r="F1161" s="92">
        <v>50</v>
      </c>
      <c r="G1161" s="92"/>
      <c r="H1161" s="92"/>
      <c r="I1161" s="92">
        <v>0.41</v>
      </c>
      <c r="J1161" s="92">
        <v>1.03</v>
      </c>
      <c r="K1161" s="92">
        <v>0.61</v>
      </c>
      <c r="L1161" s="92">
        <v>1.85</v>
      </c>
      <c r="M1161" s="72"/>
      <c r="N1161" s="128">
        <f t="shared" si="83"/>
        <v>0</v>
      </c>
    </row>
    <row r="1162" spans="1:14" ht="20.399999999999999" x14ac:dyDescent="0.25">
      <c r="A1162" s="92"/>
      <c r="B1162" s="540"/>
      <c r="C1162" s="299">
        <v>50</v>
      </c>
      <c r="D1162" s="299">
        <v>50</v>
      </c>
      <c r="E1162" s="92" t="s">
        <v>52</v>
      </c>
      <c r="F1162" s="92">
        <v>1</v>
      </c>
      <c r="G1162" s="92"/>
      <c r="H1162" s="92"/>
      <c r="I1162" s="92"/>
      <c r="J1162" s="92">
        <v>0.99</v>
      </c>
      <c r="K1162" s="92"/>
      <c r="L1162" s="92">
        <v>8.99</v>
      </c>
      <c r="M1162" s="72">
        <v>118.3</v>
      </c>
      <c r="N1162" s="128">
        <f t="shared" si="83"/>
        <v>0.1183</v>
      </c>
    </row>
    <row r="1163" spans="1:14" x14ac:dyDescent="0.25">
      <c r="A1163" s="92"/>
      <c r="B1163" s="257"/>
      <c r="C1163" s="295"/>
      <c r="D1163" s="295"/>
      <c r="E1163" s="92" t="s">
        <v>65</v>
      </c>
      <c r="F1163" s="92">
        <v>2.5</v>
      </c>
      <c r="G1163" s="92"/>
      <c r="H1163" s="92"/>
      <c r="I1163" s="92">
        <v>0.26</v>
      </c>
      <c r="J1163" s="92">
        <v>0.02</v>
      </c>
      <c r="K1163" s="92">
        <v>1.71</v>
      </c>
      <c r="L1163" s="92">
        <v>8.35</v>
      </c>
      <c r="M1163" s="72">
        <v>31.32</v>
      </c>
      <c r="N1163" s="128">
        <f t="shared" si="83"/>
        <v>7.8299999999999995E-2</v>
      </c>
    </row>
    <row r="1164" spans="1:14" ht="14.25" customHeight="1" x14ac:dyDescent="0.25">
      <c r="A1164" s="92"/>
      <c r="B1164" s="257"/>
      <c r="C1164" s="295"/>
      <c r="D1164" s="295"/>
      <c r="E1164" s="92" t="s">
        <v>63</v>
      </c>
      <c r="F1164" s="92">
        <v>5</v>
      </c>
      <c r="G1164" s="92"/>
      <c r="H1164" s="92"/>
      <c r="I1164" s="92">
        <v>0.18</v>
      </c>
      <c r="J1164" s="92" t="s">
        <v>21</v>
      </c>
      <c r="K1164" s="92">
        <v>0.62</v>
      </c>
      <c r="L1164" s="92">
        <v>3.4</v>
      </c>
      <c r="M1164" s="72"/>
      <c r="N1164" s="128">
        <f t="shared" si="83"/>
        <v>0</v>
      </c>
    </row>
    <row r="1165" spans="1:14" x14ac:dyDescent="0.25">
      <c r="A1165" s="92"/>
      <c r="B1165" s="257"/>
      <c r="C1165" s="295"/>
      <c r="D1165" s="295"/>
      <c r="E1165" s="92" t="s">
        <v>44</v>
      </c>
      <c r="F1165" s="92">
        <v>5</v>
      </c>
      <c r="G1165" s="92">
        <v>4</v>
      </c>
      <c r="H1165" s="92"/>
      <c r="I1165" s="92">
        <v>0.05</v>
      </c>
      <c r="J1165" s="92">
        <v>0</v>
      </c>
      <c r="K1165" s="92">
        <v>0.28000000000000003</v>
      </c>
      <c r="L1165" s="92">
        <v>1.32</v>
      </c>
      <c r="M1165" s="72">
        <v>36.67</v>
      </c>
      <c r="N1165" s="128">
        <f t="shared" si="83"/>
        <v>0.18335000000000001</v>
      </c>
    </row>
    <row r="1166" spans="1:14" x14ac:dyDescent="0.25">
      <c r="A1166" s="92"/>
      <c r="B1166" s="257"/>
      <c r="C1166" s="295"/>
      <c r="D1166" s="295"/>
      <c r="E1166" s="92" t="s">
        <v>53</v>
      </c>
      <c r="F1166" s="92">
        <v>1.2</v>
      </c>
      <c r="G1166" s="92">
        <v>1</v>
      </c>
      <c r="H1166" s="92"/>
      <c r="I1166" s="92">
        <v>0.01</v>
      </c>
      <c r="J1166" s="92" t="s">
        <v>21</v>
      </c>
      <c r="K1166" s="92">
        <v>0.09</v>
      </c>
      <c r="L1166" s="92">
        <v>0.41</v>
      </c>
      <c r="M1166" s="72">
        <v>27.74</v>
      </c>
      <c r="N1166" s="128">
        <f t="shared" si="83"/>
        <v>3.3287999999999998E-2</v>
      </c>
    </row>
    <row r="1167" spans="1:14" x14ac:dyDescent="0.25">
      <c r="A1167" s="92"/>
      <c r="B1167" s="257"/>
      <c r="C1167" s="295"/>
      <c r="D1167" s="295"/>
      <c r="E1167" s="92" t="s">
        <v>20</v>
      </c>
      <c r="F1167" s="92">
        <v>0.7</v>
      </c>
      <c r="G1167" s="92"/>
      <c r="H1167" s="92"/>
      <c r="I1167" s="92" t="s">
        <v>21</v>
      </c>
      <c r="J1167" s="92" t="s">
        <v>21</v>
      </c>
      <c r="K1167" s="92">
        <v>0.79</v>
      </c>
      <c r="L1167" s="92">
        <v>3.03</v>
      </c>
      <c r="M1167" s="72">
        <v>52.87</v>
      </c>
      <c r="N1167" s="128">
        <f t="shared" si="83"/>
        <v>3.7008999999999993E-2</v>
      </c>
    </row>
    <row r="1168" spans="1:14" ht="12" customHeight="1" x14ac:dyDescent="0.25">
      <c r="A1168" s="92"/>
      <c r="B1168" s="257"/>
      <c r="C1168" s="295"/>
      <c r="D1168" s="295"/>
      <c r="E1168" s="92"/>
      <c r="F1168" s="92"/>
      <c r="G1168" s="92"/>
      <c r="H1168" s="92"/>
      <c r="I1168" s="258">
        <f>SUM(I1161:I1167)</f>
        <v>0.90999999999999992</v>
      </c>
      <c r="J1168" s="258">
        <f t="shared" ref="J1168:L1168" si="90">SUM(J1161:J1167)</f>
        <v>2.04</v>
      </c>
      <c r="K1168" s="258">
        <f t="shared" si="90"/>
        <v>4.0999999999999996</v>
      </c>
      <c r="L1168" s="258">
        <f t="shared" si="90"/>
        <v>27.349999999999998</v>
      </c>
      <c r="M1168" s="258"/>
      <c r="N1168" s="129">
        <f>SUM(N1161:N1167)</f>
        <v>0.45024700000000001</v>
      </c>
    </row>
    <row r="1169" spans="1:14" x14ac:dyDescent="0.25">
      <c r="A1169" s="264" t="s">
        <v>182</v>
      </c>
      <c r="B1169" s="541" t="s">
        <v>183</v>
      </c>
      <c r="C1169" s="300"/>
      <c r="D1169" s="300"/>
      <c r="E1169" s="264" t="s">
        <v>46</v>
      </c>
      <c r="F1169" s="264">
        <v>25</v>
      </c>
      <c r="G1169" s="264">
        <v>22</v>
      </c>
      <c r="H1169" s="263"/>
      <c r="I1169" s="264">
        <v>0.1</v>
      </c>
      <c r="J1169" s="264">
        <v>0.09</v>
      </c>
      <c r="K1169" s="264">
        <v>2.2000000000000002</v>
      </c>
      <c r="L1169" s="264">
        <v>9.9</v>
      </c>
      <c r="M1169" s="72">
        <v>83.14</v>
      </c>
      <c r="N1169" s="128">
        <f t="shared" si="83"/>
        <v>2.0785</v>
      </c>
    </row>
    <row r="1170" spans="1:14" ht="12" customHeight="1" x14ac:dyDescent="0.25">
      <c r="A1170" s="264"/>
      <c r="B1170" s="542"/>
      <c r="C1170" s="301">
        <v>200</v>
      </c>
      <c r="D1170" s="301">
        <v>200</v>
      </c>
      <c r="E1170" s="264" t="s">
        <v>20</v>
      </c>
      <c r="F1170" s="264">
        <v>20</v>
      </c>
      <c r="G1170" s="264">
        <v>20</v>
      </c>
      <c r="H1170" s="263"/>
      <c r="I1170" s="264"/>
      <c r="J1170" s="264"/>
      <c r="K1170" s="264">
        <v>19.96</v>
      </c>
      <c r="L1170" s="264">
        <v>75.8</v>
      </c>
      <c r="M1170" s="72">
        <v>52.87</v>
      </c>
      <c r="N1170" s="128">
        <f t="shared" si="83"/>
        <v>1.0573999999999999</v>
      </c>
    </row>
    <row r="1171" spans="1:14" ht="12" customHeight="1" x14ac:dyDescent="0.25">
      <c r="A1171" s="264"/>
      <c r="B1171" s="249"/>
      <c r="C1171" s="290"/>
      <c r="D1171" s="290"/>
      <c r="E1171" s="264"/>
      <c r="F1171" s="264"/>
      <c r="G1171" s="264"/>
      <c r="H1171" s="263">
        <v>200</v>
      </c>
      <c r="I1171" s="77">
        <f>SUM(I1169:I1170)</f>
        <v>0.1</v>
      </c>
      <c r="J1171" s="77">
        <f t="shared" ref="J1171:L1171" si="91">SUM(J1169:J1170)</f>
        <v>0.09</v>
      </c>
      <c r="K1171" s="77">
        <f t="shared" si="91"/>
        <v>22.16</v>
      </c>
      <c r="L1171" s="77">
        <f t="shared" si="91"/>
        <v>85.7</v>
      </c>
      <c r="M1171" s="77"/>
      <c r="N1171" s="129">
        <f>SUM(N1169:N1170)</f>
        <v>3.1358999999999999</v>
      </c>
    </row>
    <row r="1172" spans="1:14" x14ac:dyDescent="0.25">
      <c r="A1172" s="264"/>
      <c r="B1172" s="249" t="s">
        <v>72</v>
      </c>
      <c r="C1172" s="376" t="s">
        <v>378</v>
      </c>
      <c r="D1172" s="376" t="s">
        <v>379</v>
      </c>
      <c r="E1172" s="83" t="s">
        <v>73</v>
      </c>
      <c r="F1172" s="83">
        <v>40</v>
      </c>
      <c r="G1172" s="83">
        <v>40</v>
      </c>
      <c r="H1172" s="84">
        <v>40</v>
      </c>
      <c r="I1172" s="264">
        <v>3.48</v>
      </c>
      <c r="J1172" s="264">
        <v>0.6</v>
      </c>
      <c r="K1172" s="264">
        <v>16</v>
      </c>
      <c r="L1172" s="264">
        <v>83.6</v>
      </c>
      <c r="M1172" s="72">
        <v>55.61</v>
      </c>
      <c r="N1172" s="128">
        <f t="shared" si="83"/>
        <v>2.2244000000000002</v>
      </c>
    </row>
    <row r="1173" spans="1:14" ht="14.25" customHeight="1" x14ac:dyDescent="0.25">
      <c r="A1173" s="264"/>
      <c r="B1173" s="249"/>
      <c r="C1173" s="290"/>
      <c r="D1173" s="290"/>
      <c r="E1173" s="264" t="s">
        <v>74</v>
      </c>
      <c r="F1173" s="264">
        <v>80</v>
      </c>
      <c r="G1173" s="264">
        <v>80</v>
      </c>
      <c r="H1173" s="263">
        <v>80</v>
      </c>
      <c r="I1173" s="264">
        <v>5.28</v>
      </c>
      <c r="J1173" s="264">
        <v>0.96</v>
      </c>
      <c r="K1173" s="264">
        <v>28.24</v>
      </c>
      <c r="L1173" s="264">
        <v>144.80000000000001</v>
      </c>
      <c r="M1173" s="72">
        <v>46.28</v>
      </c>
      <c r="N1173" s="128">
        <f t="shared" si="83"/>
        <v>3.7023999999999999</v>
      </c>
    </row>
    <row r="1174" spans="1:14" ht="12" customHeight="1" x14ac:dyDescent="0.25">
      <c r="A1174" s="121"/>
      <c r="B1174" s="250"/>
      <c r="C1174" s="291"/>
      <c r="D1174" s="291"/>
      <c r="E1174" s="77"/>
      <c r="F1174" s="77"/>
      <c r="G1174" s="77"/>
      <c r="H1174" s="251"/>
      <c r="I1174" s="77">
        <f>SUM(I1172:I1173)</f>
        <v>8.76</v>
      </c>
      <c r="J1174" s="77">
        <f t="shared" ref="J1174:L1174" si="92">SUM(J1172:J1173)</f>
        <v>1.56</v>
      </c>
      <c r="K1174" s="77">
        <f t="shared" si="92"/>
        <v>44.239999999999995</v>
      </c>
      <c r="L1174" s="77">
        <f t="shared" si="92"/>
        <v>228.4</v>
      </c>
      <c r="M1174" s="77"/>
      <c r="N1174" s="129">
        <f>SUM(N1172:N1173)</f>
        <v>5.9268000000000001</v>
      </c>
    </row>
    <row r="1175" spans="1:14" x14ac:dyDescent="0.25">
      <c r="A1175" s="92" t="s">
        <v>240</v>
      </c>
      <c r="B1175" s="536" t="s">
        <v>241</v>
      </c>
      <c r="C1175" s="295"/>
      <c r="D1175" s="295"/>
      <c r="E1175" s="92" t="s">
        <v>130</v>
      </c>
      <c r="F1175" s="92">
        <v>1.74</v>
      </c>
      <c r="G1175" s="92">
        <v>1.74</v>
      </c>
      <c r="H1175" s="92"/>
      <c r="I1175" s="92">
        <v>0.17</v>
      </c>
      <c r="J1175" s="92">
        <v>0.02</v>
      </c>
      <c r="K1175" s="92">
        <v>1.19</v>
      </c>
      <c r="L1175" s="92">
        <v>5.81</v>
      </c>
      <c r="M1175" s="72">
        <v>31.32</v>
      </c>
      <c r="N1175" s="128">
        <f t="shared" si="83"/>
        <v>5.4496799999999998E-2</v>
      </c>
    </row>
    <row r="1176" spans="1:14" x14ac:dyDescent="0.25">
      <c r="A1176" s="539" t="s">
        <v>242</v>
      </c>
      <c r="B1176" s="536"/>
      <c r="C1176" s="295">
        <v>75</v>
      </c>
      <c r="D1176" s="295">
        <v>75</v>
      </c>
      <c r="E1176" s="92" t="s">
        <v>65</v>
      </c>
      <c r="F1176" s="92">
        <v>37</v>
      </c>
      <c r="G1176" s="92">
        <v>37</v>
      </c>
      <c r="H1176" s="92"/>
      <c r="I1176" s="92">
        <v>3.81</v>
      </c>
      <c r="J1176" s="92">
        <v>0.4</v>
      </c>
      <c r="K1176" s="92">
        <v>25.48</v>
      </c>
      <c r="L1176" s="92">
        <v>123.6</v>
      </c>
      <c r="M1176" s="72">
        <v>31.32</v>
      </c>
      <c r="N1176" s="128">
        <f t="shared" si="83"/>
        <v>1.1588399999999999</v>
      </c>
    </row>
    <row r="1177" spans="1:14" x14ac:dyDescent="0.25">
      <c r="A1177" s="540"/>
      <c r="B1177" s="257"/>
      <c r="C1177" s="295"/>
      <c r="D1177" s="295"/>
      <c r="E1177" s="92" t="s">
        <v>20</v>
      </c>
      <c r="F1177" s="92">
        <v>20</v>
      </c>
      <c r="G1177" s="92">
        <v>20</v>
      </c>
      <c r="H1177" s="92"/>
      <c r="I1177" s="92" t="s">
        <v>21</v>
      </c>
      <c r="J1177" s="92" t="s">
        <v>21</v>
      </c>
      <c r="K1177" s="92">
        <v>1.96</v>
      </c>
      <c r="L1177" s="92">
        <v>7.8</v>
      </c>
      <c r="M1177" s="72">
        <v>52.87</v>
      </c>
      <c r="N1177" s="128">
        <f t="shared" si="83"/>
        <v>1.0573999999999999</v>
      </c>
    </row>
    <row r="1178" spans="1:14" ht="20.399999999999999" x14ac:dyDescent="0.25">
      <c r="A1178" s="92"/>
      <c r="B1178" s="257"/>
      <c r="C1178" s="295"/>
      <c r="D1178" s="295"/>
      <c r="E1178" s="92" t="s">
        <v>23</v>
      </c>
      <c r="F1178" s="92">
        <v>1.68</v>
      </c>
      <c r="G1178" s="92">
        <v>1.68</v>
      </c>
      <c r="H1178" s="92"/>
      <c r="I1178" s="92">
        <v>0.01</v>
      </c>
      <c r="J1178" s="92">
        <v>1.22</v>
      </c>
      <c r="K1178" s="92">
        <v>0.04</v>
      </c>
      <c r="L1178" s="92">
        <v>11.1</v>
      </c>
      <c r="M1178" s="72">
        <v>504.7</v>
      </c>
      <c r="N1178" s="128">
        <f t="shared" si="83"/>
        <v>0.84789599999999998</v>
      </c>
    </row>
    <row r="1179" spans="1:14" x14ac:dyDescent="0.25">
      <c r="A1179" s="92"/>
      <c r="B1179" s="257"/>
      <c r="C1179" s="295"/>
      <c r="D1179" s="295"/>
      <c r="E1179" s="92" t="s">
        <v>92</v>
      </c>
      <c r="F1179" s="92">
        <v>20</v>
      </c>
      <c r="G1179" s="92">
        <v>20</v>
      </c>
      <c r="H1179" s="92"/>
      <c r="I1179" s="92">
        <v>0.2</v>
      </c>
      <c r="J1179" s="92">
        <v>0.2</v>
      </c>
      <c r="K1179" s="92">
        <v>0.01</v>
      </c>
      <c r="L1179" s="92">
        <v>2.73</v>
      </c>
      <c r="M1179" s="72">
        <v>220.75</v>
      </c>
      <c r="N1179" s="128">
        <f t="shared" si="83"/>
        <v>4.415</v>
      </c>
    </row>
    <row r="1180" spans="1:14" x14ac:dyDescent="0.25">
      <c r="A1180" s="92"/>
      <c r="B1180" s="257"/>
      <c r="C1180" s="295"/>
      <c r="D1180" s="295"/>
      <c r="E1180" s="92" t="s">
        <v>22</v>
      </c>
      <c r="F1180" s="92">
        <v>5.0000000000000001E-3</v>
      </c>
      <c r="G1180" s="92">
        <v>5.0000000000000001E-3</v>
      </c>
      <c r="H1180" s="92"/>
      <c r="I1180" s="92" t="s">
        <v>21</v>
      </c>
      <c r="J1180" s="92" t="s">
        <v>21</v>
      </c>
      <c r="K1180" s="92" t="s">
        <v>21</v>
      </c>
      <c r="L1180" s="92" t="s">
        <v>21</v>
      </c>
      <c r="M1180" s="72"/>
      <c r="N1180" s="128">
        <f t="shared" si="83"/>
        <v>0</v>
      </c>
    </row>
    <row r="1181" spans="1:14" x14ac:dyDescent="0.25">
      <c r="A1181" s="92"/>
      <c r="B1181" s="257"/>
      <c r="C1181" s="295"/>
      <c r="D1181" s="295"/>
      <c r="E1181" s="92" t="s">
        <v>129</v>
      </c>
      <c r="F1181" s="92">
        <v>1.1000000000000001</v>
      </c>
      <c r="G1181" s="92">
        <v>1.1000000000000001</v>
      </c>
      <c r="H1181" s="92"/>
      <c r="I1181" s="92" t="s">
        <v>21</v>
      </c>
      <c r="J1181" s="92" t="s">
        <v>21</v>
      </c>
      <c r="K1181" s="92" t="s">
        <v>21</v>
      </c>
      <c r="L1181" s="92" t="s">
        <v>21</v>
      </c>
      <c r="M1181" s="72"/>
      <c r="N1181" s="128">
        <f t="shared" si="83"/>
        <v>0</v>
      </c>
    </row>
    <row r="1182" spans="1:14" x14ac:dyDescent="0.25">
      <c r="A1182" s="92"/>
      <c r="B1182" s="257"/>
      <c r="C1182" s="295"/>
      <c r="D1182" s="295"/>
      <c r="E1182" s="92" t="s">
        <v>243</v>
      </c>
      <c r="F1182" s="92">
        <v>25.2</v>
      </c>
      <c r="G1182" s="92">
        <v>25.2</v>
      </c>
      <c r="H1182" s="92"/>
      <c r="I1182" s="92">
        <v>4.21</v>
      </c>
      <c r="J1182" s="92">
        <v>2.27</v>
      </c>
      <c r="K1182" s="92">
        <v>0.5</v>
      </c>
      <c r="L1182" s="92">
        <v>40.07</v>
      </c>
      <c r="M1182" s="72">
        <v>321.70999999999998</v>
      </c>
      <c r="N1182" s="128">
        <f t="shared" si="83"/>
        <v>8.1070919999999997</v>
      </c>
    </row>
    <row r="1183" spans="1:14" x14ac:dyDescent="0.25">
      <c r="A1183" s="92"/>
      <c r="B1183" s="257"/>
      <c r="C1183" s="295"/>
      <c r="D1183" s="295"/>
      <c r="E1183" s="92" t="s">
        <v>92</v>
      </c>
      <c r="F1183" s="92">
        <v>2.4</v>
      </c>
      <c r="G1183" s="92">
        <v>2.4</v>
      </c>
      <c r="H1183" s="92"/>
      <c r="I1183" s="92">
        <v>0.43</v>
      </c>
      <c r="J1183" s="92">
        <v>0.39</v>
      </c>
      <c r="K1183" s="92">
        <v>0.02</v>
      </c>
      <c r="L1183" s="92">
        <v>5.3</v>
      </c>
      <c r="M1183" s="72">
        <v>220.75</v>
      </c>
      <c r="N1183" s="128">
        <f t="shared" si="83"/>
        <v>0.52979999999999994</v>
      </c>
    </row>
    <row r="1184" spans="1:14" x14ac:dyDescent="0.25">
      <c r="A1184" s="92"/>
      <c r="B1184" s="257"/>
      <c r="C1184" s="295"/>
      <c r="D1184" s="295"/>
      <c r="E1184" s="92" t="s">
        <v>20</v>
      </c>
      <c r="F1184" s="92">
        <v>2.4</v>
      </c>
      <c r="G1184" s="92">
        <v>2.4</v>
      </c>
      <c r="H1184" s="92"/>
      <c r="I1184" s="92" t="s">
        <v>21</v>
      </c>
      <c r="J1184" s="92" t="s">
        <v>21</v>
      </c>
      <c r="K1184" s="92">
        <v>2.39</v>
      </c>
      <c r="L1184" s="92">
        <v>9.09</v>
      </c>
      <c r="M1184" s="72">
        <v>52.87</v>
      </c>
      <c r="N1184" s="128">
        <f t="shared" si="83"/>
        <v>0.126888</v>
      </c>
    </row>
    <row r="1185" spans="1:14" x14ac:dyDescent="0.25">
      <c r="A1185" s="92"/>
      <c r="B1185" s="257"/>
      <c r="C1185" s="295"/>
      <c r="D1185" s="295"/>
      <c r="E1185" s="92" t="s">
        <v>65</v>
      </c>
      <c r="F1185" s="92">
        <v>1.2</v>
      </c>
      <c r="G1185" s="92">
        <v>1.2</v>
      </c>
      <c r="H1185" s="92"/>
      <c r="I1185" s="92" t="s">
        <v>21</v>
      </c>
      <c r="J1185" s="92" t="s">
        <v>21</v>
      </c>
      <c r="K1185" s="102">
        <v>1</v>
      </c>
      <c r="L1185" s="102">
        <v>4</v>
      </c>
      <c r="M1185" s="72">
        <v>31.32</v>
      </c>
      <c r="N1185" s="128">
        <f t="shared" si="83"/>
        <v>3.7583999999999999E-2</v>
      </c>
    </row>
    <row r="1186" spans="1:14" x14ac:dyDescent="0.25">
      <c r="A1186" s="92"/>
      <c r="B1186" s="257"/>
      <c r="C1186" s="295"/>
      <c r="D1186" s="295"/>
      <c r="E1186" s="92" t="s">
        <v>80</v>
      </c>
      <c r="F1186" s="92">
        <v>1.6</v>
      </c>
      <c r="G1186" s="92">
        <v>1.6</v>
      </c>
      <c r="H1186" s="92"/>
      <c r="I1186" s="92">
        <v>0.18</v>
      </c>
      <c r="J1186" s="92">
        <v>0.17</v>
      </c>
      <c r="K1186" s="92" t="s">
        <v>21</v>
      </c>
      <c r="L1186" s="92">
        <v>2.35</v>
      </c>
      <c r="M1186" s="72">
        <v>220.75</v>
      </c>
      <c r="N1186" s="128">
        <f t="shared" si="83"/>
        <v>0.35320000000000007</v>
      </c>
    </row>
    <row r="1187" spans="1:14" ht="20.399999999999999" x14ac:dyDescent="0.25">
      <c r="A1187" s="92"/>
      <c r="B1187" s="257"/>
      <c r="C1187" s="295"/>
      <c r="D1187" s="295"/>
      <c r="E1187" s="92" t="s">
        <v>82</v>
      </c>
      <c r="F1187" s="92">
        <v>0.25</v>
      </c>
      <c r="G1187" s="92">
        <v>0.25</v>
      </c>
      <c r="H1187" s="92"/>
      <c r="I1187" s="92" t="s">
        <v>21</v>
      </c>
      <c r="J1187" s="92">
        <v>0.24</v>
      </c>
      <c r="K1187" s="92" t="s">
        <v>21</v>
      </c>
      <c r="L1187" s="92">
        <v>2.25</v>
      </c>
      <c r="M1187" s="72">
        <v>118.3</v>
      </c>
      <c r="N1187" s="128">
        <f t="shared" ref="N1187:N1244" si="93">F1187*M1187/1000</f>
        <v>2.9575000000000001E-2</v>
      </c>
    </row>
    <row r="1188" spans="1:14" x14ac:dyDescent="0.25">
      <c r="A1188" s="92"/>
      <c r="B1188" s="257"/>
      <c r="C1188" s="295"/>
      <c r="D1188" s="295"/>
      <c r="E1188" s="92" t="s">
        <v>213</v>
      </c>
      <c r="F1188" s="92"/>
      <c r="G1188" s="92">
        <v>46.4</v>
      </c>
      <c r="H1188" s="92"/>
      <c r="I1188" s="92" t="s">
        <v>21</v>
      </c>
      <c r="J1188" s="92" t="s">
        <v>21</v>
      </c>
      <c r="K1188" s="92" t="s">
        <v>21</v>
      </c>
      <c r="L1188" s="92" t="s">
        <v>21</v>
      </c>
      <c r="M1188" s="72"/>
      <c r="N1188" s="128">
        <f t="shared" si="93"/>
        <v>0</v>
      </c>
    </row>
    <row r="1189" spans="1:14" x14ac:dyDescent="0.25">
      <c r="A1189" s="92"/>
      <c r="B1189" s="257"/>
      <c r="C1189" s="295"/>
      <c r="D1189" s="295"/>
      <c r="E1189" s="92" t="s">
        <v>244</v>
      </c>
      <c r="F1189" s="92"/>
      <c r="G1189" s="92">
        <v>30</v>
      </c>
      <c r="H1189" s="92"/>
      <c r="I1189" s="92" t="s">
        <v>21</v>
      </c>
      <c r="J1189" s="92" t="s">
        <v>21</v>
      </c>
      <c r="K1189" s="92" t="s">
        <v>21</v>
      </c>
      <c r="L1189" s="92" t="s">
        <v>21</v>
      </c>
      <c r="M1189" s="72"/>
      <c r="N1189" s="128">
        <f t="shared" si="93"/>
        <v>0</v>
      </c>
    </row>
    <row r="1190" spans="1:14" ht="12" customHeight="1" x14ac:dyDescent="0.25">
      <c r="A1190" s="92"/>
      <c r="B1190" s="257"/>
      <c r="C1190" s="295"/>
      <c r="D1190" s="295"/>
      <c r="E1190" s="92"/>
      <c r="F1190" s="92"/>
      <c r="G1190" s="92"/>
      <c r="H1190" s="92">
        <v>75</v>
      </c>
      <c r="I1190" s="258">
        <f>SUM(I1175:I1189)</f>
        <v>9.009999999999998</v>
      </c>
      <c r="J1190" s="258">
        <f t="shared" ref="J1190:L1190" si="94">SUM(J1175:J1189)</f>
        <v>4.91</v>
      </c>
      <c r="K1190" s="258">
        <f t="shared" si="94"/>
        <v>32.590000000000003</v>
      </c>
      <c r="L1190" s="258">
        <f t="shared" si="94"/>
        <v>214.1</v>
      </c>
      <c r="M1190" s="258"/>
      <c r="N1190" s="129">
        <f>SUM(N1175:N1189)</f>
        <v>16.717771800000001</v>
      </c>
    </row>
    <row r="1191" spans="1:14" ht="12" customHeight="1" x14ac:dyDescent="0.25">
      <c r="A1191" s="92"/>
      <c r="B1191" s="249" t="s">
        <v>326</v>
      </c>
      <c r="C1191" s="290">
        <v>100</v>
      </c>
      <c r="D1191" s="290">
        <v>100</v>
      </c>
      <c r="E1191" s="264" t="s">
        <v>326</v>
      </c>
      <c r="F1191" s="264">
        <v>100</v>
      </c>
      <c r="G1191" s="264">
        <v>100</v>
      </c>
      <c r="H1191" s="263"/>
      <c r="I1191" s="77">
        <v>0.2</v>
      </c>
      <c r="J1191" s="77">
        <v>5.4</v>
      </c>
      <c r="K1191" s="77">
        <v>32</v>
      </c>
      <c r="L1191" s="77">
        <v>144</v>
      </c>
      <c r="M1191" s="72">
        <v>78.930000000000007</v>
      </c>
      <c r="N1191" s="129">
        <f t="shared" si="93"/>
        <v>7.8930000000000007</v>
      </c>
    </row>
    <row r="1192" spans="1:14" x14ac:dyDescent="0.25">
      <c r="A1192" s="552" t="s">
        <v>134</v>
      </c>
      <c r="B1192" s="553"/>
      <c r="C1192" s="308"/>
      <c r="D1192" s="308"/>
      <c r="E1192" s="92"/>
      <c r="F1192" s="92"/>
      <c r="G1192" s="92"/>
      <c r="H1192" s="92"/>
      <c r="I1192" s="120">
        <f>I1191+I1190+I1174+I1168+I1160+I1156+I1148+I1140</f>
        <v>50.620000000000005</v>
      </c>
      <c r="J1192" s="120">
        <f t="shared" ref="J1192:N1192" si="95">J1191+J1190+J1174+J1168+J1160+J1156+J1148+J1140</f>
        <v>66.72</v>
      </c>
      <c r="K1192" s="120">
        <f t="shared" si="95"/>
        <v>182.11</v>
      </c>
      <c r="L1192" s="120">
        <f t="shared" si="95"/>
        <v>1418.48</v>
      </c>
      <c r="M1192" s="120">
        <f t="shared" si="95"/>
        <v>78.930000000000007</v>
      </c>
      <c r="N1192" s="120">
        <f t="shared" si="95"/>
        <v>84.619635500000015</v>
      </c>
    </row>
    <row r="1193" spans="1:14" x14ac:dyDescent="0.25">
      <c r="A1193" s="534" t="s">
        <v>245</v>
      </c>
      <c r="B1193" s="535"/>
      <c r="C1193" s="294"/>
      <c r="D1193" s="294"/>
      <c r="E1193" s="121"/>
      <c r="F1193" s="121"/>
      <c r="G1193" s="121"/>
      <c r="H1193" s="258"/>
      <c r="I1193" s="114">
        <f>I1192+I1131</f>
        <v>93.65</v>
      </c>
      <c r="J1193" s="114">
        <f>J1192+J1131</f>
        <v>132.22999999999999</v>
      </c>
      <c r="K1193" s="114">
        <f>K1192+K1131</f>
        <v>302.96100000000001</v>
      </c>
      <c r="L1193" s="114">
        <f>L1192+L1131</f>
        <v>2471.4</v>
      </c>
      <c r="M1193" s="114"/>
      <c r="N1193" s="129">
        <f>N1192+N1131</f>
        <v>159.27734150000003</v>
      </c>
    </row>
    <row r="1194" spans="1:14" ht="20.399999999999999" x14ac:dyDescent="0.25">
      <c r="A1194" s="251" t="s">
        <v>1</v>
      </c>
      <c r="B1194" s="250" t="s">
        <v>2</v>
      </c>
      <c r="C1194" s="291"/>
      <c r="D1194" s="291"/>
      <c r="E1194" s="251" t="s">
        <v>3</v>
      </c>
      <c r="F1194" s="251" t="s">
        <v>4</v>
      </c>
      <c r="G1194" s="251" t="s">
        <v>5</v>
      </c>
      <c r="H1194" s="251" t="s">
        <v>6</v>
      </c>
      <c r="I1194" s="251" t="s">
        <v>7</v>
      </c>
      <c r="J1194" s="251" t="s">
        <v>8</v>
      </c>
      <c r="K1194" s="251" t="s">
        <v>9</v>
      </c>
      <c r="L1194" s="251" t="s">
        <v>10</v>
      </c>
      <c r="M1194" s="72" t="s">
        <v>11</v>
      </c>
      <c r="N1194" s="128"/>
    </row>
    <row r="1195" spans="1:14" x14ac:dyDescent="0.25">
      <c r="A1195" s="552" t="s">
        <v>318</v>
      </c>
      <c r="B1195" s="553"/>
      <c r="C1195" s="308"/>
      <c r="D1195" s="308"/>
      <c r="E1195" s="92"/>
      <c r="F1195" s="92"/>
      <c r="G1195" s="92"/>
      <c r="H1195" s="92"/>
      <c r="I1195" s="92"/>
      <c r="J1195" s="92"/>
      <c r="K1195" s="92"/>
      <c r="L1195" s="92"/>
      <c r="M1195" s="72"/>
      <c r="N1195" s="128"/>
    </row>
    <row r="1196" spans="1:14" x14ac:dyDescent="0.25">
      <c r="A1196" s="551" t="s">
        <v>14</v>
      </c>
      <c r="B1196" s="552"/>
      <c r="C1196" s="307"/>
      <c r="D1196" s="307"/>
      <c r="E1196" s="92"/>
      <c r="F1196" s="92"/>
      <c r="G1196" s="92"/>
      <c r="H1196" s="92"/>
      <c r="I1196" s="92"/>
      <c r="J1196" s="92"/>
      <c r="K1196" s="92"/>
      <c r="L1196" s="92"/>
      <c r="M1196" s="72"/>
      <c r="N1196" s="128"/>
    </row>
    <row r="1197" spans="1:14" x14ac:dyDescent="0.25">
      <c r="A1197" s="92"/>
      <c r="B1197" s="257" t="s">
        <v>201</v>
      </c>
      <c r="C1197" s="295"/>
      <c r="D1197" s="295"/>
      <c r="E1197" s="92" t="s">
        <v>247</v>
      </c>
      <c r="F1197" s="92">
        <v>40</v>
      </c>
      <c r="G1197" s="92">
        <v>39.15</v>
      </c>
      <c r="H1197" s="92"/>
      <c r="I1197" s="258">
        <v>5.72</v>
      </c>
      <c r="J1197" s="258">
        <v>4.5999999999999996</v>
      </c>
      <c r="K1197" s="258">
        <v>0.28000000000000003</v>
      </c>
      <c r="L1197" s="258">
        <v>61.47</v>
      </c>
      <c r="M1197" s="72">
        <v>220.75</v>
      </c>
      <c r="N1197" s="128">
        <f t="shared" si="93"/>
        <v>8.83</v>
      </c>
    </row>
    <row r="1198" spans="1:14" x14ac:dyDescent="0.25">
      <c r="A1198" s="264" t="s">
        <v>135</v>
      </c>
      <c r="B1198" s="541" t="s">
        <v>136</v>
      </c>
      <c r="C1198" s="300"/>
      <c r="D1198" s="300"/>
      <c r="E1198" s="264" t="s">
        <v>90</v>
      </c>
      <c r="F1198" s="264">
        <v>83</v>
      </c>
      <c r="G1198" s="264">
        <v>82</v>
      </c>
      <c r="H1198" s="263"/>
      <c r="I1198" s="264">
        <v>14.9</v>
      </c>
      <c r="J1198" s="264">
        <v>0.5</v>
      </c>
      <c r="K1198" s="264">
        <v>1.49</v>
      </c>
      <c r="L1198" s="264">
        <v>73.040000000000006</v>
      </c>
      <c r="M1198" s="72">
        <v>321.70999999999998</v>
      </c>
      <c r="N1198" s="128">
        <f t="shared" si="93"/>
        <v>26.701929999999997</v>
      </c>
    </row>
    <row r="1199" spans="1:14" x14ac:dyDescent="0.25">
      <c r="A1199" s="264"/>
      <c r="B1199" s="542"/>
      <c r="C1199" s="301"/>
      <c r="D1199" s="301"/>
      <c r="E1199" s="264" t="s">
        <v>20</v>
      </c>
      <c r="F1199" s="264">
        <v>10</v>
      </c>
      <c r="G1199" s="264">
        <v>10</v>
      </c>
      <c r="H1199" s="263"/>
      <c r="I1199" s="264" t="s">
        <v>21</v>
      </c>
      <c r="J1199" s="264" t="s">
        <v>21</v>
      </c>
      <c r="K1199" s="264">
        <v>9.98</v>
      </c>
      <c r="L1199" s="264">
        <v>37.9</v>
      </c>
      <c r="M1199" s="72">
        <v>52.87</v>
      </c>
      <c r="N1199" s="128">
        <f t="shared" si="93"/>
        <v>0.52869999999999995</v>
      </c>
    </row>
    <row r="1200" spans="1:14" x14ac:dyDescent="0.25">
      <c r="A1200" s="264" t="s">
        <v>138</v>
      </c>
      <c r="B1200" s="249"/>
      <c r="C1200" s="376" t="s">
        <v>425</v>
      </c>
      <c r="D1200" s="376" t="s">
        <v>426</v>
      </c>
      <c r="E1200" s="264" t="s">
        <v>92</v>
      </c>
      <c r="F1200" s="264">
        <v>12</v>
      </c>
      <c r="G1200" s="264">
        <v>12</v>
      </c>
      <c r="H1200" s="263"/>
      <c r="I1200" s="264">
        <v>1.52</v>
      </c>
      <c r="J1200" s="264">
        <v>1.1499999999999999</v>
      </c>
      <c r="K1200" s="264"/>
      <c r="L1200" s="264">
        <v>16.39</v>
      </c>
      <c r="M1200" s="72">
        <v>220.75</v>
      </c>
      <c r="N1200" s="128">
        <f t="shared" si="93"/>
        <v>2.649</v>
      </c>
    </row>
    <row r="1201" spans="1:14" x14ac:dyDescent="0.25">
      <c r="A1201" s="264"/>
      <c r="B1201" s="249"/>
      <c r="C1201" s="290"/>
      <c r="D1201" s="290"/>
      <c r="E1201" s="264" t="s">
        <v>139</v>
      </c>
      <c r="F1201" s="264">
        <v>5</v>
      </c>
      <c r="G1201" s="264">
        <v>5</v>
      </c>
      <c r="H1201" s="263"/>
      <c r="I1201" s="264">
        <v>0.04</v>
      </c>
      <c r="J1201" s="264">
        <v>3.63</v>
      </c>
      <c r="K1201" s="264">
        <v>0.13</v>
      </c>
      <c r="L1201" s="264">
        <v>33.049999999999997</v>
      </c>
      <c r="M1201" s="72">
        <v>504.7</v>
      </c>
      <c r="N1201" s="128">
        <f t="shared" si="93"/>
        <v>2.5234999999999999</v>
      </c>
    </row>
    <row r="1202" spans="1:14" x14ac:dyDescent="0.25">
      <c r="A1202" s="264"/>
      <c r="B1202" s="249"/>
      <c r="C1202" s="290"/>
      <c r="D1202" s="290"/>
      <c r="E1202" s="264" t="s">
        <v>94</v>
      </c>
      <c r="F1202" s="264">
        <v>5</v>
      </c>
      <c r="G1202" s="264">
        <v>5</v>
      </c>
      <c r="H1202" s="263"/>
      <c r="I1202" s="264">
        <v>0.28000000000000003</v>
      </c>
      <c r="J1202" s="264">
        <v>0.04</v>
      </c>
      <c r="K1202" s="264">
        <v>1.81</v>
      </c>
      <c r="L1202" s="264">
        <v>8.27</v>
      </c>
      <c r="M1202" s="72"/>
      <c r="N1202" s="128">
        <f t="shared" si="93"/>
        <v>0</v>
      </c>
    </row>
    <row r="1203" spans="1:14" x14ac:dyDescent="0.25">
      <c r="A1203" s="264"/>
      <c r="B1203" s="249"/>
      <c r="C1203" s="290"/>
      <c r="D1203" s="290"/>
      <c r="E1203" s="264" t="s">
        <v>57</v>
      </c>
      <c r="F1203" s="264">
        <v>5</v>
      </c>
      <c r="G1203" s="264">
        <v>5</v>
      </c>
      <c r="H1203" s="263"/>
      <c r="I1203" s="264">
        <v>0.14000000000000001</v>
      </c>
      <c r="J1203" s="264">
        <v>1</v>
      </c>
      <c r="K1203" s="264">
        <v>0.16</v>
      </c>
      <c r="L1203" s="264">
        <v>10.3</v>
      </c>
      <c r="M1203" s="72">
        <v>171.19</v>
      </c>
      <c r="N1203" s="128">
        <f t="shared" si="93"/>
        <v>0.8559500000000001</v>
      </c>
    </row>
    <row r="1204" spans="1:14" ht="12.75" customHeight="1" x14ac:dyDescent="0.25">
      <c r="A1204" s="264"/>
      <c r="B1204" s="249"/>
      <c r="C1204" s="290"/>
      <c r="D1204" s="290"/>
      <c r="E1204" s="264" t="s">
        <v>22</v>
      </c>
      <c r="F1204" s="264">
        <v>0.5</v>
      </c>
      <c r="G1204" s="264">
        <v>0.5</v>
      </c>
      <c r="H1204" s="263"/>
      <c r="I1204" s="264" t="s">
        <v>21</v>
      </c>
      <c r="J1204" s="264" t="s">
        <v>21</v>
      </c>
      <c r="K1204" s="264" t="s">
        <v>21</v>
      </c>
      <c r="L1204" s="264" t="s">
        <v>21</v>
      </c>
      <c r="M1204" s="72"/>
      <c r="N1204" s="128">
        <f t="shared" si="93"/>
        <v>0</v>
      </c>
    </row>
    <row r="1205" spans="1:14" x14ac:dyDescent="0.25">
      <c r="A1205" s="264"/>
      <c r="B1205" s="249"/>
      <c r="C1205" s="290"/>
      <c r="D1205" s="290"/>
      <c r="E1205" s="264" t="s">
        <v>140</v>
      </c>
      <c r="F1205" s="264">
        <v>10</v>
      </c>
      <c r="G1205" s="264">
        <v>10</v>
      </c>
      <c r="H1205" s="263"/>
      <c r="I1205" s="264">
        <v>0.08</v>
      </c>
      <c r="J1205" s="264">
        <v>7.25</v>
      </c>
      <c r="K1205" s="264">
        <v>0.26</v>
      </c>
      <c r="L1205" s="264">
        <v>66.099999999999994</v>
      </c>
      <c r="M1205" s="72">
        <v>504.7</v>
      </c>
      <c r="N1205" s="128">
        <f t="shared" si="93"/>
        <v>5.0469999999999997</v>
      </c>
    </row>
    <row r="1206" spans="1:14" x14ac:dyDescent="0.25">
      <c r="A1206" s="264"/>
      <c r="B1206" s="249"/>
      <c r="C1206" s="290"/>
      <c r="D1206" s="290"/>
      <c r="E1206" s="264" t="s">
        <v>107</v>
      </c>
      <c r="F1206" s="264">
        <v>46</v>
      </c>
      <c r="G1206" s="264">
        <v>28</v>
      </c>
      <c r="H1206" s="263"/>
      <c r="I1206" s="264">
        <v>0.18</v>
      </c>
      <c r="J1206" s="264">
        <v>0.16</v>
      </c>
      <c r="K1206" s="264">
        <v>4.0999999999999996</v>
      </c>
      <c r="L1206" s="264">
        <v>18.22</v>
      </c>
      <c r="M1206" s="72">
        <v>83.14</v>
      </c>
      <c r="N1206" s="128">
        <f t="shared" si="93"/>
        <v>3.8244400000000001</v>
      </c>
    </row>
    <row r="1207" spans="1:14" ht="12" customHeight="1" x14ac:dyDescent="0.25">
      <c r="A1207" s="264"/>
      <c r="B1207" s="249"/>
      <c r="C1207" s="290"/>
      <c r="D1207" s="290"/>
      <c r="E1207" s="264" t="s">
        <v>141</v>
      </c>
      <c r="F1207" s="264">
        <v>0.01</v>
      </c>
      <c r="G1207" s="264">
        <v>0.01</v>
      </c>
      <c r="H1207" s="263"/>
      <c r="I1207" s="264"/>
      <c r="J1207" s="264"/>
      <c r="K1207" s="264"/>
      <c r="L1207" s="264"/>
      <c r="M1207" s="72"/>
      <c r="N1207" s="128"/>
    </row>
    <row r="1208" spans="1:14" ht="12" customHeight="1" x14ac:dyDescent="0.25">
      <c r="A1208" s="264"/>
      <c r="B1208" s="249"/>
      <c r="C1208" s="290"/>
      <c r="D1208" s="290"/>
      <c r="E1208" s="264"/>
      <c r="F1208" s="264"/>
      <c r="G1208" s="264"/>
      <c r="H1208" s="263" t="s">
        <v>142</v>
      </c>
      <c r="I1208" s="77">
        <f>SUM(I1198:I1207)</f>
        <v>17.14</v>
      </c>
      <c r="J1208" s="77">
        <v>13.73</v>
      </c>
      <c r="K1208" s="77">
        <v>17.93</v>
      </c>
      <c r="L1208" s="77">
        <v>263.27</v>
      </c>
      <c r="M1208" s="72"/>
      <c r="N1208" s="129">
        <f>SUM(N1197:N1207)</f>
        <v>50.960519999999995</v>
      </c>
    </row>
    <row r="1209" spans="1:14" x14ac:dyDescent="0.25">
      <c r="A1209" s="264"/>
      <c r="B1209" s="531" t="s">
        <v>143</v>
      </c>
      <c r="C1209" s="290"/>
      <c r="D1209" s="290"/>
      <c r="E1209" s="264" t="s">
        <v>144</v>
      </c>
      <c r="F1209" s="264">
        <v>4</v>
      </c>
      <c r="G1209" s="264"/>
      <c r="H1209" s="263"/>
      <c r="I1209" s="264">
        <v>0.54</v>
      </c>
      <c r="J1209" s="264">
        <v>2.16</v>
      </c>
      <c r="K1209" s="264">
        <v>0.74</v>
      </c>
      <c r="L1209" s="264">
        <v>24.42</v>
      </c>
      <c r="M1209" s="72">
        <v>430.63</v>
      </c>
      <c r="N1209" s="128">
        <f t="shared" si="93"/>
        <v>1.7225200000000001</v>
      </c>
    </row>
    <row r="1210" spans="1:14" x14ac:dyDescent="0.25">
      <c r="A1210" s="264" t="s">
        <v>99</v>
      </c>
      <c r="B1210" s="531"/>
      <c r="C1210" s="290"/>
      <c r="D1210" s="290"/>
      <c r="E1210" s="264" t="s">
        <v>145</v>
      </c>
      <c r="F1210" s="264">
        <v>100</v>
      </c>
      <c r="G1210" s="264"/>
      <c r="H1210" s="263"/>
      <c r="I1210" s="264">
        <v>2.82</v>
      </c>
      <c r="J1210" s="264">
        <v>3.2</v>
      </c>
      <c r="K1210" s="264">
        <v>4.7300000000000004</v>
      </c>
      <c r="L1210" s="264">
        <v>58</v>
      </c>
      <c r="M1210" s="72">
        <v>51.71</v>
      </c>
      <c r="N1210" s="128">
        <f t="shared" si="93"/>
        <v>5.1710000000000003</v>
      </c>
    </row>
    <row r="1211" spans="1:14" ht="12" customHeight="1" x14ac:dyDescent="0.25">
      <c r="A1211" s="264"/>
      <c r="B1211" s="531"/>
      <c r="C1211" s="290">
        <v>200</v>
      </c>
      <c r="D1211" s="290">
        <v>200</v>
      </c>
      <c r="E1211" s="264" t="s">
        <v>20</v>
      </c>
      <c r="F1211" s="264">
        <v>11.1</v>
      </c>
      <c r="G1211" s="264"/>
      <c r="H1211" s="263"/>
      <c r="I1211" s="264" t="s">
        <v>21</v>
      </c>
      <c r="J1211" s="264" t="s">
        <v>21</v>
      </c>
      <c r="K1211" s="264">
        <v>11.087999999999999</v>
      </c>
      <c r="L1211" s="264">
        <v>42.67</v>
      </c>
      <c r="M1211" s="72">
        <v>52.87</v>
      </c>
      <c r="N1211" s="128">
        <f t="shared" si="93"/>
        <v>0.58685699999999996</v>
      </c>
    </row>
    <row r="1212" spans="1:14" ht="12" customHeight="1" x14ac:dyDescent="0.25">
      <c r="A1212" s="264"/>
      <c r="B1212" s="249"/>
      <c r="C1212" s="290"/>
      <c r="D1212" s="290"/>
      <c r="E1212" s="264"/>
      <c r="F1212" s="264"/>
      <c r="G1212" s="264"/>
      <c r="H1212" s="263">
        <v>200</v>
      </c>
      <c r="I1212" s="77">
        <f>SUM(I1209:I1211)</f>
        <v>3.36</v>
      </c>
      <c r="J1212" s="77">
        <v>5.36</v>
      </c>
      <c r="K1212" s="77">
        <v>16.558</v>
      </c>
      <c r="L1212" s="77">
        <v>125.09</v>
      </c>
      <c r="M1212" s="72"/>
      <c r="N1212" s="129">
        <f>SUM(N1209:N1211)</f>
        <v>7.4803770000000007</v>
      </c>
    </row>
    <row r="1213" spans="1:14" x14ac:dyDescent="0.25">
      <c r="A1213" s="264"/>
      <c r="B1213" s="531" t="s">
        <v>30</v>
      </c>
      <c r="C1213" s="290">
        <v>70</v>
      </c>
      <c r="D1213" s="290">
        <v>90</v>
      </c>
      <c r="E1213" s="264" t="s">
        <v>31</v>
      </c>
      <c r="F1213" s="264">
        <v>80</v>
      </c>
      <c r="G1213" s="264">
        <v>80</v>
      </c>
      <c r="H1213" s="263"/>
      <c r="I1213" s="264">
        <v>6.96</v>
      </c>
      <c r="J1213" s="264">
        <v>1.2</v>
      </c>
      <c r="K1213" s="264">
        <v>32.96</v>
      </c>
      <c r="L1213" s="264">
        <v>181</v>
      </c>
      <c r="M1213" s="72">
        <v>55.61</v>
      </c>
      <c r="N1213" s="128">
        <f t="shared" si="93"/>
        <v>4.4488000000000003</v>
      </c>
    </row>
    <row r="1214" spans="1:14" x14ac:dyDescent="0.25">
      <c r="A1214" s="264"/>
      <c r="B1214" s="531"/>
      <c r="C1214" s="290">
        <v>10</v>
      </c>
      <c r="D1214" s="290">
        <v>10</v>
      </c>
      <c r="E1214" s="264" t="s">
        <v>32</v>
      </c>
      <c r="F1214" s="264">
        <v>10</v>
      </c>
      <c r="G1214" s="264"/>
      <c r="H1214" s="263"/>
      <c r="I1214" s="264">
        <v>2.68</v>
      </c>
      <c r="J1214" s="264">
        <v>2.57</v>
      </c>
      <c r="K1214" s="264" t="s">
        <v>21</v>
      </c>
      <c r="L1214" s="264">
        <v>33.79</v>
      </c>
      <c r="M1214" s="72">
        <v>523.4</v>
      </c>
      <c r="N1214" s="128">
        <f t="shared" si="93"/>
        <v>5.234</v>
      </c>
    </row>
    <row r="1215" spans="1:14" x14ac:dyDescent="0.25">
      <c r="A1215" s="264"/>
      <c r="B1215" s="249"/>
      <c r="C1215" s="290">
        <v>10</v>
      </c>
      <c r="D1215" s="290">
        <v>10</v>
      </c>
      <c r="E1215" s="264" t="s">
        <v>33</v>
      </c>
      <c r="F1215" s="264">
        <v>10</v>
      </c>
      <c r="G1215" s="264"/>
      <c r="H1215" s="263"/>
      <c r="I1215" s="264">
        <v>0.08</v>
      </c>
      <c r="J1215" s="264">
        <v>7.25</v>
      </c>
      <c r="K1215" s="264">
        <v>0.26</v>
      </c>
      <c r="L1215" s="264">
        <v>66.099999999999994</v>
      </c>
      <c r="M1215" s="72">
        <v>504.7</v>
      </c>
      <c r="N1215" s="128">
        <f t="shared" si="93"/>
        <v>5.0469999999999997</v>
      </c>
    </row>
    <row r="1216" spans="1:14" ht="20.399999999999999" x14ac:dyDescent="0.25">
      <c r="A1216" s="264"/>
      <c r="B1216" s="249"/>
      <c r="C1216" s="290"/>
      <c r="D1216" s="290"/>
      <c r="E1216" s="264"/>
      <c r="F1216" s="264"/>
      <c r="G1216" s="264"/>
      <c r="H1216" s="263" t="s">
        <v>35</v>
      </c>
      <c r="I1216" s="77">
        <f>SUM(I1213:I1215)</f>
        <v>9.7200000000000006</v>
      </c>
      <c r="J1216" s="77">
        <f t="shared" ref="J1216:L1216" si="96">SUM(J1213:J1215)</f>
        <v>11.02</v>
      </c>
      <c r="K1216" s="77">
        <f t="shared" si="96"/>
        <v>33.22</v>
      </c>
      <c r="L1216" s="77">
        <f t="shared" si="96"/>
        <v>280.89</v>
      </c>
      <c r="M1216" s="77"/>
      <c r="N1216" s="129">
        <f>SUM(N1213:N1215)</f>
        <v>14.729800000000001</v>
      </c>
    </row>
    <row r="1217" spans="1:14" x14ac:dyDescent="0.25">
      <c r="A1217" s="264"/>
      <c r="B1217" s="249" t="s">
        <v>146</v>
      </c>
      <c r="C1217" s="290">
        <v>120</v>
      </c>
      <c r="D1217" s="290">
        <v>120</v>
      </c>
      <c r="E1217" s="264" t="s">
        <v>170</v>
      </c>
      <c r="F1217" s="264">
        <v>120</v>
      </c>
      <c r="G1217" s="264">
        <v>120</v>
      </c>
      <c r="H1217" s="263">
        <v>120</v>
      </c>
      <c r="I1217" s="77">
        <v>1.8</v>
      </c>
      <c r="J1217" s="77">
        <v>0.84</v>
      </c>
      <c r="K1217" s="77">
        <v>18.309999999999999</v>
      </c>
      <c r="L1217" s="77">
        <v>74.760000000000005</v>
      </c>
      <c r="M1217" s="72">
        <v>68.900000000000006</v>
      </c>
      <c r="N1217" s="129">
        <f t="shared" si="93"/>
        <v>8.2680000000000007</v>
      </c>
    </row>
    <row r="1218" spans="1:14" x14ac:dyDescent="0.25">
      <c r="A1218" s="264" t="s">
        <v>38</v>
      </c>
      <c r="B1218" s="249" t="s">
        <v>39</v>
      </c>
      <c r="C1218" s="290">
        <v>100</v>
      </c>
      <c r="D1218" s="290">
        <v>100</v>
      </c>
      <c r="E1218" s="264" t="s">
        <v>39</v>
      </c>
      <c r="F1218" s="264">
        <v>100</v>
      </c>
      <c r="G1218" s="264">
        <v>100</v>
      </c>
      <c r="H1218" s="263">
        <v>100</v>
      </c>
      <c r="I1218" s="77"/>
      <c r="J1218" s="77"/>
      <c r="K1218" s="77">
        <v>19</v>
      </c>
      <c r="L1218" s="77">
        <v>75</v>
      </c>
      <c r="M1218" s="72">
        <v>65.86</v>
      </c>
      <c r="N1218" s="129">
        <f t="shared" si="93"/>
        <v>6.5860000000000003</v>
      </c>
    </row>
    <row r="1219" spans="1:14" ht="12" customHeight="1" x14ac:dyDescent="0.25">
      <c r="A1219" s="258"/>
      <c r="B1219" s="259" t="s">
        <v>40</v>
      </c>
      <c r="C1219" s="307"/>
      <c r="D1219" s="307"/>
      <c r="E1219" s="258"/>
      <c r="F1219" s="258"/>
      <c r="G1219" s="258"/>
      <c r="H1219" s="258"/>
      <c r="I1219" s="120">
        <f>I1197++I1208+I1212+I1216+I1217+I1218</f>
        <v>37.739999999999995</v>
      </c>
      <c r="J1219" s="120">
        <f t="shared" ref="J1219:L1219" si="97">J1197++J1208+J1212+J1216+J1217+J1218</f>
        <v>35.549999999999997</v>
      </c>
      <c r="K1219" s="120">
        <f t="shared" si="97"/>
        <v>105.298</v>
      </c>
      <c r="L1219" s="120">
        <f t="shared" si="97"/>
        <v>880.48</v>
      </c>
      <c r="M1219" s="118"/>
      <c r="N1219" s="129">
        <f>N1218+N1217+N1216+N1212+N1208</f>
        <v>88.024697000000003</v>
      </c>
    </row>
    <row r="1220" spans="1:14" ht="12" customHeight="1" x14ac:dyDescent="0.25">
      <c r="A1220" s="551" t="s">
        <v>41</v>
      </c>
      <c r="B1220" s="552"/>
      <c r="C1220" s="307"/>
      <c r="D1220" s="307"/>
      <c r="E1220" s="92"/>
      <c r="F1220" s="92"/>
      <c r="G1220" s="92"/>
      <c r="H1220" s="92"/>
      <c r="I1220" s="92"/>
      <c r="J1220" s="92"/>
      <c r="K1220" s="92"/>
      <c r="L1220" s="92"/>
      <c r="M1220" s="72"/>
      <c r="N1220" s="128"/>
    </row>
    <row r="1221" spans="1:14" x14ac:dyDescent="0.25">
      <c r="A1221" s="92" t="s">
        <v>248</v>
      </c>
      <c r="B1221" s="536" t="s">
        <v>249</v>
      </c>
      <c r="C1221" s="295">
        <v>120</v>
      </c>
      <c r="D1221" s="295">
        <v>140</v>
      </c>
      <c r="E1221" s="92" t="s">
        <v>149</v>
      </c>
      <c r="F1221" s="92">
        <v>111.5</v>
      </c>
      <c r="G1221" s="92">
        <v>87.5</v>
      </c>
      <c r="H1221" s="92"/>
      <c r="I1221" s="92">
        <v>1.67</v>
      </c>
      <c r="J1221" s="92">
        <v>0.09</v>
      </c>
      <c r="K1221" s="92">
        <v>8.92</v>
      </c>
      <c r="L1221" s="92">
        <v>37.46</v>
      </c>
      <c r="M1221" s="72">
        <v>38.06</v>
      </c>
      <c r="N1221" s="128">
        <f t="shared" si="93"/>
        <v>4.2436900000000009</v>
      </c>
    </row>
    <row r="1222" spans="1:14" x14ac:dyDescent="0.25">
      <c r="A1222" s="92"/>
      <c r="B1222" s="536"/>
      <c r="C1222" s="295"/>
      <c r="D1222" s="295"/>
      <c r="E1222" s="92" t="s">
        <v>46</v>
      </c>
      <c r="F1222" s="92">
        <v>35.5</v>
      </c>
      <c r="G1222" s="92">
        <v>31.24</v>
      </c>
      <c r="H1222" s="92"/>
      <c r="I1222" s="92">
        <v>0.14000000000000001</v>
      </c>
      <c r="J1222" s="92">
        <v>0.13</v>
      </c>
      <c r="K1222" s="92">
        <v>3.25</v>
      </c>
      <c r="L1222" s="92">
        <v>14.06</v>
      </c>
      <c r="M1222" s="72">
        <v>83.14</v>
      </c>
      <c r="N1222" s="128">
        <f t="shared" si="93"/>
        <v>2.9514699999999996</v>
      </c>
    </row>
    <row r="1223" spans="1:14" x14ac:dyDescent="0.25">
      <c r="A1223" s="92"/>
      <c r="B1223" s="257"/>
      <c r="C1223" s="295"/>
      <c r="D1223" s="295"/>
      <c r="E1223" s="92" t="s">
        <v>189</v>
      </c>
      <c r="F1223" s="92">
        <v>5</v>
      </c>
      <c r="G1223" s="92">
        <v>5</v>
      </c>
      <c r="H1223" s="92"/>
      <c r="I1223" s="92"/>
      <c r="J1223" s="92">
        <v>4.99</v>
      </c>
      <c r="K1223" s="92"/>
      <c r="L1223" s="92">
        <v>44.95</v>
      </c>
      <c r="M1223" s="72">
        <v>118.3</v>
      </c>
      <c r="N1223" s="128">
        <f t="shared" si="93"/>
        <v>0.59150000000000003</v>
      </c>
    </row>
    <row r="1224" spans="1:14" x14ac:dyDescent="0.25">
      <c r="A1224" s="92"/>
      <c r="B1224" s="257" t="s">
        <v>250</v>
      </c>
      <c r="C1224" s="295"/>
      <c r="D1224" s="295"/>
      <c r="E1224" s="92" t="s">
        <v>20</v>
      </c>
      <c r="F1224" s="92">
        <v>2.5</v>
      </c>
      <c r="G1224" s="92">
        <v>2.5</v>
      </c>
      <c r="H1224" s="92"/>
      <c r="I1224" s="92" t="s">
        <v>21</v>
      </c>
      <c r="J1224" s="92" t="s">
        <v>21</v>
      </c>
      <c r="K1224" s="92">
        <v>3.74</v>
      </c>
      <c r="L1224" s="92">
        <v>14.21</v>
      </c>
      <c r="M1224" s="72">
        <v>52.87</v>
      </c>
      <c r="N1224" s="128">
        <f t="shared" si="93"/>
        <v>0.13217499999999999</v>
      </c>
    </row>
    <row r="1225" spans="1:14" x14ac:dyDescent="0.25">
      <c r="A1225" s="92" t="s">
        <v>251</v>
      </c>
      <c r="B1225" s="257"/>
      <c r="C1225" s="295"/>
      <c r="D1225" s="295"/>
      <c r="E1225" s="264" t="s">
        <v>57</v>
      </c>
      <c r="F1225" s="92">
        <v>12.5</v>
      </c>
      <c r="G1225" s="92">
        <v>12.5</v>
      </c>
      <c r="H1225" s="92"/>
      <c r="I1225" s="92">
        <v>0.03</v>
      </c>
      <c r="J1225" s="92">
        <v>2.4900000000000002</v>
      </c>
      <c r="K1225" s="92">
        <v>0.4</v>
      </c>
      <c r="L1225" s="92">
        <v>25.75</v>
      </c>
      <c r="M1225" s="72">
        <v>171.79</v>
      </c>
      <c r="N1225" s="128">
        <f t="shared" si="93"/>
        <v>2.1473749999999998</v>
      </c>
    </row>
    <row r="1226" spans="1:14" ht="20.399999999999999" x14ac:dyDescent="0.25">
      <c r="A1226" s="92"/>
      <c r="B1226" s="257"/>
      <c r="C1226" s="295"/>
      <c r="D1226" s="295"/>
      <c r="E1226" s="92" t="s">
        <v>252</v>
      </c>
      <c r="F1226" s="92"/>
      <c r="G1226" s="92">
        <v>125</v>
      </c>
      <c r="H1226" s="92"/>
      <c r="I1226" s="92" t="s">
        <v>21</v>
      </c>
      <c r="J1226" s="92" t="s">
        <v>21</v>
      </c>
      <c r="K1226" s="92" t="s">
        <v>21</v>
      </c>
      <c r="L1226" s="92" t="s">
        <v>21</v>
      </c>
      <c r="M1226" s="72"/>
      <c r="N1226" s="128">
        <f t="shared" si="93"/>
        <v>0</v>
      </c>
    </row>
    <row r="1227" spans="1:14" ht="12" customHeight="1" x14ac:dyDescent="0.25">
      <c r="A1227" s="92"/>
      <c r="B1227" s="257"/>
      <c r="C1227" s="295"/>
      <c r="D1227" s="295"/>
      <c r="E1227" s="92" t="s">
        <v>23</v>
      </c>
      <c r="F1227" s="92">
        <v>5</v>
      </c>
      <c r="G1227" s="92">
        <v>5</v>
      </c>
      <c r="H1227" s="92"/>
      <c r="I1227" s="92">
        <v>0.65</v>
      </c>
      <c r="J1227" s="92">
        <v>36.25</v>
      </c>
      <c r="K1227" s="92">
        <v>0.45</v>
      </c>
      <c r="L1227" s="92">
        <v>33.5</v>
      </c>
      <c r="M1227" s="72">
        <v>504.7</v>
      </c>
      <c r="N1227" s="128">
        <f t="shared" si="93"/>
        <v>2.5234999999999999</v>
      </c>
    </row>
    <row r="1228" spans="1:14" ht="12" customHeight="1" x14ac:dyDescent="0.25">
      <c r="A1228" s="92"/>
      <c r="B1228" s="257"/>
      <c r="C1228" s="295"/>
      <c r="D1228" s="295"/>
      <c r="E1228" s="92"/>
      <c r="F1228" s="92"/>
      <c r="G1228" s="92"/>
      <c r="H1228" s="92">
        <v>130</v>
      </c>
      <c r="I1228" s="258">
        <v>2.4900000000000002</v>
      </c>
      <c r="J1228" s="258">
        <v>43.95</v>
      </c>
      <c r="K1228" s="258">
        <v>16.759999999999998</v>
      </c>
      <c r="L1228" s="258">
        <v>169.93</v>
      </c>
      <c r="M1228" s="94"/>
      <c r="N1228" s="129">
        <f>SUM(N1221:N1227)</f>
        <v>12.58971</v>
      </c>
    </row>
    <row r="1229" spans="1:14" x14ac:dyDescent="0.25">
      <c r="A1229" s="92" t="s">
        <v>253</v>
      </c>
      <c r="B1229" s="536" t="s">
        <v>254</v>
      </c>
      <c r="C1229" s="366" t="s">
        <v>58</v>
      </c>
      <c r="D1229" s="366" t="s">
        <v>58</v>
      </c>
      <c r="E1229" s="92" t="s">
        <v>255</v>
      </c>
      <c r="F1229" s="92">
        <v>10</v>
      </c>
      <c r="G1229" s="92">
        <v>10</v>
      </c>
      <c r="H1229" s="92"/>
      <c r="I1229" s="92">
        <v>1.07</v>
      </c>
      <c r="J1229" s="92">
        <v>0.28000000000000003</v>
      </c>
      <c r="K1229" s="92">
        <v>12.45</v>
      </c>
      <c r="L1229" s="92">
        <v>33.9</v>
      </c>
      <c r="M1229" s="72">
        <v>41.18</v>
      </c>
      <c r="N1229" s="128">
        <f t="shared" si="93"/>
        <v>0.4118</v>
      </c>
    </row>
    <row r="1230" spans="1:14" x14ac:dyDescent="0.25">
      <c r="A1230" s="92"/>
      <c r="B1230" s="536"/>
      <c r="C1230" s="295"/>
      <c r="D1230" s="295"/>
      <c r="E1230" s="92" t="s">
        <v>51</v>
      </c>
      <c r="F1230" s="92">
        <v>100</v>
      </c>
      <c r="G1230" s="92">
        <v>75</v>
      </c>
      <c r="H1230" s="92"/>
      <c r="I1230" s="92">
        <v>2</v>
      </c>
      <c r="J1230" s="92">
        <v>0.28000000000000003</v>
      </c>
      <c r="K1230" s="92">
        <v>12.45</v>
      </c>
      <c r="L1230" s="92">
        <v>57.61</v>
      </c>
      <c r="M1230" s="72">
        <v>30.16</v>
      </c>
      <c r="N1230" s="128">
        <f t="shared" si="93"/>
        <v>3.016</v>
      </c>
    </row>
    <row r="1231" spans="1:14" x14ac:dyDescent="0.25">
      <c r="A1231" s="92"/>
      <c r="B1231" s="536"/>
      <c r="C1231" s="295"/>
      <c r="D1231" s="295"/>
      <c r="E1231" s="92" t="s">
        <v>44</v>
      </c>
      <c r="F1231" s="92">
        <v>12.5</v>
      </c>
      <c r="G1231" s="92">
        <v>10</v>
      </c>
      <c r="H1231" s="92"/>
      <c r="I1231" s="92">
        <v>0.16</v>
      </c>
      <c r="J1231" s="92">
        <v>0.01</v>
      </c>
      <c r="K1231" s="92">
        <v>0.84</v>
      </c>
      <c r="L1231" s="92">
        <v>3.41</v>
      </c>
      <c r="M1231" s="72">
        <v>36.67</v>
      </c>
      <c r="N1231" s="128">
        <f t="shared" si="93"/>
        <v>0.45837499999999998</v>
      </c>
    </row>
    <row r="1232" spans="1:14" x14ac:dyDescent="0.25">
      <c r="A1232" s="92"/>
      <c r="B1232" s="257"/>
      <c r="C1232" s="295"/>
      <c r="D1232" s="295"/>
      <c r="E1232" s="92" t="s">
        <v>53</v>
      </c>
      <c r="F1232" s="92">
        <v>12</v>
      </c>
      <c r="G1232" s="92">
        <v>10</v>
      </c>
      <c r="H1232" s="92"/>
      <c r="I1232" s="92">
        <v>0.16</v>
      </c>
      <c r="J1232" s="92" t="s">
        <v>21</v>
      </c>
      <c r="K1232" s="92">
        <v>0.98</v>
      </c>
      <c r="L1232" s="92">
        <v>4.13</v>
      </c>
      <c r="M1232" s="72">
        <v>27.74</v>
      </c>
      <c r="N1232" s="128">
        <f t="shared" si="93"/>
        <v>0.33288000000000001</v>
      </c>
    </row>
    <row r="1233" spans="1:14" ht="20.399999999999999" x14ac:dyDescent="0.25">
      <c r="A1233" s="92"/>
      <c r="B1233" s="257"/>
      <c r="C1233" s="295"/>
      <c r="D1233" s="295"/>
      <c r="E1233" s="92" t="s">
        <v>23</v>
      </c>
      <c r="F1233" s="92">
        <v>2.5</v>
      </c>
      <c r="G1233" s="92">
        <v>2.5</v>
      </c>
      <c r="H1233" s="92"/>
      <c r="I1233" s="92">
        <v>2.1999999999999999E-2</v>
      </c>
      <c r="J1233" s="92">
        <v>2.0299999999999998</v>
      </c>
      <c r="K1233" s="92">
        <v>7.2999999999999995E-2</v>
      </c>
      <c r="L1233" s="92">
        <v>18.510000000000002</v>
      </c>
      <c r="M1233" s="72">
        <v>504.7</v>
      </c>
      <c r="N1233" s="128">
        <f t="shared" si="93"/>
        <v>1.2617499999999999</v>
      </c>
    </row>
    <row r="1234" spans="1:14" x14ac:dyDescent="0.25">
      <c r="A1234" s="92"/>
      <c r="B1234" s="257"/>
      <c r="C1234" s="295"/>
      <c r="D1234" s="295"/>
      <c r="E1234" s="92" t="s">
        <v>55</v>
      </c>
      <c r="F1234" s="92">
        <v>187.5</v>
      </c>
      <c r="G1234" s="92">
        <v>187.5</v>
      </c>
      <c r="H1234" s="92"/>
      <c r="I1234" s="92">
        <v>31.08</v>
      </c>
      <c r="J1234" s="92">
        <v>3.88</v>
      </c>
      <c r="K1234" s="92">
        <v>2.75</v>
      </c>
      <c r="L1234" s="92">
        <v>8.89</v>
      </c>
      <c r="M1234" s="72"/>
      <c r="N1234" s="128">
        <f t="shared" si="93"/>
        <v>0</v>
      </c>
    </row>
    <row r="1235" spans="1:14" x14ac:dyDescent="0.25">
      <c r="A1235" s="92"/>
      <c r="B1235" s="257"/>
      <c r="C1235" s="295"/>
      <c r="D1235" s="295"/>
      <c r="E1235" s="92" t="s">
        <v>22</v>
      </c>
      <c r="F1235" s="92">
        <v>1</v>
      </c>
      <c r="G1235" s="92"/>
      <c r="H1235" s="92"/>
      <c r="I1235" s="92" t="s">
        <v>21</v>
      </c>
      <c r="J1235" s="92" t="s">
        <v>21</v>
      </c>
      <c r="K1235" s="92" t="s">
        <v>21</v>
      </c>
      <c r="L1235" s="92" t="s">
        <v>21</v>
      </c>
      <c r="M1235" s="72"/>
      <c r="N1235" s="128">
        <f t="shared" si="93"/>
        <v>0</v>
      </c>
    </row>
    <row r="1236" spans="1:14" x14ac:dyDescent="0.25">
      <c r="A1236" s="92"/>
      <c r="B1236" s="257"/>
      <c r="C1236" s="295"/>
      <c r="D1236" s="295"/>
      <c r="E1236" s="92" t="s">
        <v>256</v>
      </c>
      <c r="F1236" s="92">
        <v>54</v>
      </c>
      <c r="G1236" s="92" t="s">
        <v>115</v>
      </c>
      <c r="H1236" s="92"/>
      <c r="I1236" s="92">
        <v>10.4</v>
      </c>
      <c r="J1236" s="92">
        <v>6.48</v>
      </c>
      <c r="K1236" s="92" t="s">
        <v>21</v>
      </c>
      <c r="L1236" s="92">
        <v>88.29</v>
      </c>
      <c r="M1236" s="72">
        <v>323.91000000000003</v>
      </c>
      <c r="N1236" s="128">
        <f t="shared" si="93"/>
        <v>17.491140000000001</v>
      </c>
    </row>
    <row r="1237" spans="1:14" ht="13.5" customHeight="1" x14ac:dyDescent="0.25">
      <c r="A1237" s="92"/>
      <c r="B1237" s="257"/>
      <c r="C1237" s="295"/>
      <c r="D1237" s="295"/>
      <c r="E1237" s="92"/>
      <c r="F1237" s="92"/>
      <c r="G1237" s="92"/>
      <c r="H1237" s="92" t="s">
        <v>58</v>
      </c>
      <c r="I1237" s="258">
        <v>44.891999999999996</v>
      </c>
      <c r="J1237" s="258">
        <v>12.96</v>
      </c>
      <c r="K1237" s="258">
        <v>29.542999999999999</v>
      </c>
      <c r="L1237" s="258">
        <v>214.74</v>
      </c>
      <c r="M1237" s="94"/>
      <c r="N1237" s="129">
        <f>SUM(N1229:N1236)</f>
        <v>22.971945000000002</v>
      </c>
    </row>
    <row r="1238" spans="1:14" x14ac:dyDescent="0.25">
      <c r="A1238" s="92" t="s">
        <v>257</v>
      </c>
      <c r="B1238" s="257" t="s">
        <v>258</v>
      </c>
      <c r="C1238" s="295">
        <v>75</v>
      </c>
      <c r="D1238" s="295">
        <v>75</v>
      </c>
      <c r="E1238" s="92" t="s">
        <v>155</v>
      </c>
      <c r="F1238" s="92">
        <v>76</v>
      </c>
      <c r="G1238" s="92">
        <v>56</v>
      </c>
      <c r="H1238" s="92"/>
      <c r="I1238" s="102">
        <v>14.14</v>
      </c>
      <c r="J1238" s="102">
        <v>9.1199999999999992</v>
      </c>
      <c r="K1238" s="92"/>
      <c r="L1238" s="92">
        <v>124.3</v>
      </c>
      <c r="M1238" s="72">
        <v>323.91000000000003</v>
      </c>
      <c r="N1238" s="128">
        <f t="shared" si="93"/>
        <v>24.617160000000002</v>
      </c>
    </row>
    <row r="1239" spans="1:14" x14ac:dyDescent="0.25">
      <c r="A1239" s="92"/>
      <c r="B1239" s="257"/>
      <c r="C1239" s="295"/>
      <c r="D1239" s="295"/>
      <c r="E1239" s="92" t="s">
        <v>53</v>
      </c>
      <c r="F1239" s="92">
        <v>10</v>
      </c>
      <c r="G1239" s="92">
        <v>8</v>
      </c>
      <c r="H1239" s="92"/>
      <c r="I1239" s="92"/>
      <c r="J1239" s="92" t="s">
        <v>21</v>
      </c>
      <c r="K1239" s="92">
        <v>1.04</v>
      </c>
      <c r="L1239" s="92">
        <v>2.75</v>
      </c>
      <c r="M1239" s="72">
        <v>27.74</v>
      </c>
      <c r="N1239" s="128">
        <f t="shared" si="93"/>
        <v>0.27739999999999998</v>
      </c>
    </row>
    <row r="1240" spans="1:14" x14ac:dyDescent="0.25">
      <c r="A1240" s="92"/>
      <c r="B1240" s="257"/>
      <c r="C1240" s="295"/>
      <c r="D1240" s="295"/>
      <c r="E1240" s="92" t="s">
        <v>22</v>
      </c>
      <c r="F1240" s="92">
        <v>1</v>
      </c>
      <c r="G1240" s="92">
        <v>1</v>
      </c>
      <c r="H1240" s="92"/>
      <c r="I1240" s="92" t="s">
        <v>21</v>
      </c>
      <c r="J1240" s="92" t="s">
        <v>21</v>
      </c>
      <c r="K1240" s="92" t="s">
        <v>21</v>
      </c>
      <c r="L1240" s="92" t="s">
        <v>21</v>
      </c>
      <c r="M1240" s="72"/>
      <c r="N1240" s="128">
        <f t="shared" si="93"/>
        <v>0</v>
      </c>
    </row>
    <row r="1241" spans="1:14" x14ac:dyDescent="0.25">
      <c r="A1241" s="92"/>
      <c r="B1241" s="257"/>
      <c r="C1241" s="295"/>
      <c r="D1241" s="295"/>
      <c r="E1241" s="92" t="s">
        <v>259</v>
      </c>
      <c r="F1241" s="92">
        <v>14</v>
      </c>
      <c r="G1241" s="92">
        <v>14</v>
      </c>
      <c r="H1241" s="92"/>
      <c r="I1241" s="92">
        <v>1.21</v>
      </c>
      <c r="J1241" s="92">
        <v>0.21</v>
      </c>
      <c r="K1241" s="92">
        <v>5.59</v>
      </c>
      <c r="L1241" s="92">
        <v>20.9</v>
      </c>
      <c r="M1241" s="72">
        <v>55.61</v>
      </c>
      <c r="N1241" s="128">
        <f t="shared" si="93"/>
        <v>0.77854000000000001</v>
      </c>
    </row>
    <row r="1242" spans="1:14" x14ac:dyDescent="0.25">
      <c r="A1242" s="92"/>
      <c r="B1242" s="257"/>
      <c r="C1242" s="295"/>
      <c r="D1242" s="295"/>
      <c r="E1242" s="92" t="s">
        <v>260</v>
      </c>
      <c r="F1242" s="92">
        <v>8</v>
      </c>
      <c r="G1242" s="92">
        <v>8</v>
      </c>
      <c r="H1242" s="92"/>
      <c r="I1242" s="92">
        <v>0.52</v>
      </c>
      <c r="J1242" s="92">
        <v>0.09</v>
      </c>
      <c r="K1242" s="92">
        <v>3.68</v>
      </c>
      <c r="L1242" s="92">
        <v>14.48</v>
      </c>
      <c r="M1242" s="72"/>
      <c r="N1242" s="128">
        <f t="shared" si="93"/>
        <v>0</v>
      </c>
    </row>
    <row r="1243" spans="1:14" x14ac:dyDescent="0.25">
      <c r="A1243" s="92"/>
      <c r="B1243" s="257"/>
      <c r="C1243" s="295"/>
      <c r="D1243" s="295"/>
      <c r="E1243" s="92" t="s">
        <v>261</v>
      </c>
      <c r="F1243" s="92">
        <v>5</v>
      </c>
      <c r="G1243" s="92">
        <v>5</v>
      </c>
      <c r="H1243" s="92"/>
      <c r="I1243" s="92"/>
      <c r="J1243" s="92">
        <v>4.99</v>
      </c>
      <c r="K1243" s="92"/>
      <c r="L1243" s="92">
        <v>44.85</v>
      </c>
      <c r="M1243" s="72">
        <v>118.3</v>
      </c>
      <c r="N1243" s="128">
        <f t="shared" si="93"/>
        <v>0.59150000000000003</v>
      </c>
    </row>
    <row r="1244" spans="1:14" x14ac:dyDescent="0.25">
      <c r="A1244" s="92"/>
      <c r="B1244" s="257"/>
      <c r="C1244" s="295"/>
      <c r="D1244" s="295"/>
      <c r="E1244" s="92" t="s">
        <v>262</v>
      </c>
      <c r="F1244" s="92">
        <v>17</v>
      </c>
      <c r="G1244" s="92">
        <v>17</v>
      </c>
      <c r="H1244" s="92"/>
      <c r="I1244" s="92"/>
      <c r="J1244" s="92"/>
      <c r="K1244" s="92"/>
      <c r="L1244" s="92"/>
      <c r="M1244" s="72">
        <v>51.71</v>
      </c>
      <c r="N1244" s="128">
        <f t="shared" si="93"/>
        <v>0.87907000000000002</v>
      </c>
    </row>
    <row r="1245" spans="1:14" x14ac:dyDescent="0.25">
      <c r="A1245" s="92"/>
      <c r="B1245" s="257"/>
      <c r="C1245" s="295"/>
      <c r="D1245" s="295"/>
      <c r="E1245" s="92"/>
      <c r="F1245" s="92"/>
      <c r="G1245" s="92"/>
      <c r="H1245" s="92">
        <v>75</v>
      </c>
      <c r="I1245" s="120">
        <v>15.870000000000001</v>
      </c>
      <c r="J1245" s="120">
        <v>14.41</v>
      </c>
      <c r="K1245" s="120">
        <v>10.31</v>
      </c>
      <c r="L1245" s="120">
        <v>207.27999999999997</v>
      </c>
      <c r="M1245" s="94"/>
      <c r="N1245" s="129">
        <f>SUM(N1238:N1244)</f>
        <v>27.14367</v>
      </c>
    </row>
    <row r="1246" spans="1:14" x14ac:dyDescent="0.25">
      <c r="A1246" s="92" t="s">
        <v>263</v>
      </c>
      <c r="B1246" s="539" t="s">
        <v>264</v>
      </c>
      <c r="C1246" s="298"/>
      <c r="D1246" s="298"/>
      <c r="E1246" s="92" t="s">
        <v>265</v>
      </c>
      <c r="F1246" s="92">
        <v>47.6</v>
      </c>
      <c r="G1246" s="92">
        <v>47.6</v>
      </c>
      <c r="H1246" s="92"/>
      <c r="I1246" s="92">
        <v>5.99</v>
      </c>
      <c r="J1246" s="92">
        <v>1.55</v>
      </c>
      <c r="K1246" s="92">
        <v>29.76</v>
      </c>
      <c r="L1246" s="92">
        <v>157.9</v>
      </c>
      <c r="M1246" s="72">
        <v>73.88</v>
      </c>
      <c r="N1246" s="128">
        <f t="shared" ref="N1246:N1310" si="98">F1246*M1246/1000</f>
        <v>3.5166880000000003</v>
      </c>
    </row>
    <row r="1247" spans="1:14" ht="20.399999999999999" x14ac:dyDescent="0.25">
      <c r="A1247" s="92"/>
      <c r="B1247" s="540"/>
      <c r="C1247" s="299">
        <v>140</v>
      </c>
      <c r="D1247" s="299">
        <v>160</v>
      </c>
      <c r="E1247" s="92" t="s">
        <v>23</v>
      </c>
      <c r="F1247" s="92">
        <v>4.5</v>
      </c>
      <c r="G1247" s="92">
        <v>4.5</v>
      </c>
      <c r="H1247" s="92"/>
      <c r="I1247" s="92">
        <v>0.04</v>
      </c>
      <c r="J1247" s="92">
        <v>3.6</v>
      </c>
      <c r="K1247" s="92">
        <v>0.13</v>
      </c>
      <c r="L1247" s="92">
        <v>33.049999999999997</v>
      </c>
      <c r="M1247" s="72">
        <v>504.7</v>
      </c>
      <c r="N1247" s="128">
        <f t="shared" si="98"/>
        <v>2.27115</v>
      </c>
    </row>
    <row r="1248" spans="1:14" x14ac:dyDescent="0.25">
      <c r="A1248" s="92"/>
      <c r="B1248" s="257"/>
      <c r="C1248" s="295"/>
      <c r="D1248" s="295"/>
      <c r="E1248" s="92" t="s">
        <v>22</v>
      </c>
      <c r="F1248" s="92">
        <v>2</v>
      </c>
      <c r="G1248" s="92">
        <v>2</v>
      </c>
      <c r="H1248" s="92"/>
      <c r="I1248" s="92" t="s">
        <v>21</v>
      </c>
      <c r="J1248" s="92" t="s">
        <v>21</v>
      </c>
      <c r="K1248" s="92" t="s">
        <v>21</v>
      </c>
      <c r="L1248" s="92" t="s">
        <v>21</v>
      </c>
      <c r="M1248" s="72"/>
      <c r="N1248" s="128">
        <f t="shared" si="98"/>
        <v>0</v>
      </c>
    </row>
    <row r="1249" spans="1:14" ht="12" customHeight="1" x14ac:dyDescent="0.25">
      <c r="A1249" s="92"/>
      <c r="B1249" s="257"/>
      <c r="C1249" s="295"/>
      <c r="D1249" s="295"/>
      <c r="E1249" s="92"/>
      <c r="F1249" s="92"/>
      <c r="G1249" s="92"/>
      <c r="H1249" s="92">
        <v>150</v>
      </c>
      <c r="I1249" s="116">
        <v>6.03</v>
      </c>
      <c r="J1249" s="116">
        <v>5.15</v>
      </c>
      <c r="K1249" s="116">
        <v>29.89</v>
      </c>
      <c r="L1249" s="116">
        <v>190.95</v>
      </c>
      <c r="M1249" s="94"/>
      <c r="N1249" s="129">
        <f>SUM(N1246:N1248)</f>
        <v>5.7878380000000007</v>
      </c>
    </row>
    <row r="1250" spans="1:14" x14ac:dyDescent="0.25">
      <c r="A1250" s="92" t="s">
        <v>71</v>
      </c>
      <c r="B1250" s="537" t="s">
        <v>163</v>
      </c>
      <c r="C1250" s="296"/>
      <c r="D1250" s="296"/>
      <c r="E1250" s="92" t="s">
        <v>330</v>
      </c>
      <c r="F1250" s="92">
        <v>25</v>
      </c>
      <c r="G1250" s="92"/>
      <c r="H1250" s="92"/>
      <c r="I1250" s="92">
        <v>1.04</v>
      </c>
      <c r="J1250" s="92" t="s">
        <v>21</v>
      </c>
      <c r="K1250" s="102">
        <v>11</v>
      </c>
      <c r="L1250" s="108">
        <v>46.8</v>
      </c>
      <c r="M1250" s="72">
        <v>109.76</v>
      </c>
      <c r="N1250" s="128">
        <f t="shared" si="98"/>
        <v>2.7440000000000002</v>
      </c>
    </row>
    <row r="1251" spans="1:14" x14ac:dyDescent="0.25">
      <c r="A1251" s="92"/>
      <c r="B1251" s="538"/>
      <c r="C1251" s="297">
        <v>200</v>
      </c>
      <c r="D1251" s="297">
        <v>200</v>
      </c>
      <c r="E1251" s="92" t="s">
        <v>20</v>
      </c>
      <c r="F1251" s="92">
        <v>20</v>
      </c>
      <c r="G1251" s="92"/>
      <c r="H1251" s="92"/>
      <c r="I1251" s="92" t="s">
        <v>21</v>
      </c>
      <c r="J1251" s="92" t="s">
        <v>21</v>
      </c>
      <c r="K1251" s="92">
        <v>19.96</v>
      </c>
      <c r="L1251" s="108">
        <v>75.8</v>
      </c>
      <c r="M1251" s="72">
        <v>52.87</v>
      </c>
      <c r="N1251" s="128">
        <f t="shared" si="98"/>
        <v>1.0573999999999999</v>
      </c>
    </row>
    <row r="1252" spans="1:14" x14ac:dyDescent="0.25">
      <c r="A1252" s="92"/>
      <c r="B1252" s="257"/>
      <c r="C1252" s="295"/>
      <c r="D1252" s="295"/>
      <c r="E1252" s="92"/>
      <c r="F1252" s="92"/>
      <c r="G1252" s="92"/>
      <c r="H1252" s="92">
        <v>200</v>
      </c>
      <c r="I1252" s="258">
        <v>1.04</v>
      </c>
      <c r="J1252" s="258">
        <v>0</v>
      </c>
      <c r="K1252" s="258">
        <v>30.96</v>
      </c>
      <c r="L1252" s="258">
        <v>122.6</v>
      </c>
      <c r="M1252" s="94"/>
      <c r="N1252" s="129">
        <f>SUM(N1250:N1251)</f>
        <v>3.8014000000000001</v>
      </c>
    </row>
    <row r="1253" spans="1:14" x14ac:dyDescent="0.25">
      <c r="A1253" s="92"/>
      <c r="B1253" s="249" t="s">
        <v>72</v>
      </c>
      <c r="C1253" s="376" t="s">
        <v>378</v>
      </c>
      <c r="D1253" s="376" t="s">
        <v>379</v>
      </c>
      <c r="E1253" s="83" t="s">
        <v>73</v>
      </c>
      <c r="F1253" s="83">
        <v>40</v>
      </c>
      <c r="G1253" s="83">
        <v>40</v>
      </c>
      <c r="H1253" s="84">
        <v>40</v>
      </c>
      <c r="I1253" s="264">
        <v>3.48</v>
      </c>
      <c r="J1253" s="264">
        <v>0.6</v>
      </c>
      <c r="K1253" s="264">
        <v>16</v>
      </c>
      <c r="L1253" s="264">
        <v>83.6</v>
      </c>
      <c r="M1253" s="72">
        <v>55.61</v>
      </c>
      <c r="N1253" s="128">
        <f t="shared" si="98"/>
        <v>2.2244000000000002</v>
      </c>
    </row>
    <row r="1254" spans="1:14" ht="12" customHeight="1" x14ac:dyDescent="0.25">
      <c r="A1254" s="92"/>
      <c r="B1254" s="249"/>
      <c r="C1254" s="290"/>
      <c r="D1254" s="290"/>
      <c r="E1254" s="264" t="s">
        <v>74</v>
      </c>
      <c r="F1254" s="264">
        <v>80</v>
      </c>
      <c r="G1254" s="264">
        <v>80</v>
      </c>
      <c r="H1254" s="263">
        <v>80</v>
      </c>
      <c r="I1254" s="264">
        <v>5.28</v>
      </c>
      <c r="J1254" s="264">
        <v>0.96</v>
      </c>
      <c r="K1254" s="264">
        <v>28.24</v>
      </c>
      <c r="L1254" s="264">
        <v>144.80000000000001</v>
      </c>
      <c r="M1254" s="72">
        <v>46.28</v>
      </c>
      <c r="N1254" s="128">
        <f t="shared" si="98"/>
        <v>3.7023999999999999</v>
      </c>
    </row>
    <row r="1255" spans="1:14" x14ac:dyDescent="0.25">
      <c r="A1255" s="113"/>
      <c r="B1255" s="249"/>
      <c r="C1255" s="290"/>
      <c r="D1255" s="290"/>
      <c r="E1255" s="264"/>
      <c r="F1255" s="264"/>
      <c r="G1255" s="264"/>
      <c r="H1255" s="263"/>
      <c r="I1255" s="77">
        <v>8.76</v>
      </c>
      <c r="J1255" s="77">
        <v>1.56</v>
      </c>
      <c r="K1255" s="77">
        <v>44.239999999999995</v>
      </c>
      <c r="L1255" s="77">
        <v>228.4</v>
      </c>
      <c r="M1255" s="72"/>
      <c r="N1255" s="129">
        <f>SUM(N1253:N1254)</f>
        <v>5.9268000000000001</v>
      </c>
    </row>
    <row r="1256" spans="1:14" x14ac:dyDescent="0.25">
      <c r="A1256" s="264" t="s">
        <v>75</v>
      </c>
      <c r="B1256" s="529" t="s">
        <v>76</v>
      </c>
      <c r="C1256" s="288"/>
      <c r="D1256" s="288"/>
      <c r="E1256" s="264" t="s">
        <v>77</v>
      </c>
      <c r="F1256" s="264">
        <v>40</v>
      </c>
      <c r="G1256" s="264">
        <v>40</v>
      </c>
      <c r="H1256" s="263"/>
      <c r="I1256" s="264">
        <v>4.12</v>
      </c>
      <c r="J1256" s="264">
        <v>0.44</v>
      </c>
      <c r="K1256" s="264">
        <v>27.6</v>
      </c>
      <c r="L1256" s="264">
        <v>167</v>
      </c>
      <c r="M1256" s="72">
        <v>31.32</v>
      </c>
      <c r="N1256" s="128">
        <f t="shared" si="98"/>
        <v>1.2527999999999999</v>
      </c>
    </row>
    <row r="1257" spans="1:14" x14ac:dyDescent="0.25">
      <c r="A1257" s="264"/>
      <c r="B1257" s="530"/>
      <c r="C1257" s="289">
        <v>75</v>
      </c>
      <c r="D1257" s="289">
        <v>75</v>
      </c>
      <c r="E1257" s="264" t="s">
        <v>78</v>
      </c>
      <c r="F1257" s="264">
        <v>2.2999999999999998</v>
      </c>
      <c r="G1257" s="264">
        <v>2.2999999999999998</v>
      </c>
      <c r="H1257" s="263"/>
      <c r="I1257" s="264">
        <v>0.23</v>
      </c>
      <c r="J1257" s="264">
        <v>0.02</v>
      </c>
      <c r="K1257" s="264">
        <v>0.09</v>
      </c>
      <c r="L1257" s="264">
        <v>49.57</v>
      </c>
      <c r="M1257" s="72">
        <v>31.32</v>
      </c>
      <c r="N1257" s="128">
        <f t="shared" si="98"/>
        <v>7.2036000000000003E-2</v>
      </c>
    </row>
    <row r="1258" spans="1:14" x14ac:dyDescent="0.25">
      <c r="A1258" s="264"/>
      <c r="B1258" s="249"/>
      <c r="C1258" s="290"/>
      <c r="D1258" s="290"/>
      <c r="E1258" s="264" t="s">
        <v>79</v>
      </c>
      <c r="F1258" s="264">
        <v>2.1</v>
      </c>
      <c r="G1258" s="264"/>
      <c r="H1258" s="263"/>
      <c r="I1258" s="264">
        <v>0.26</v>
      </c>
      <c r="J1258" s="264">
        <v>0.24</v>
      </c>
      <c r="K1258" s="264">
        <v>0.01</v>
      </c>
      <c r="L1258" s="264">
        <v>3.9</v>
      </c>
      <c r="M1258" s="72">
        <v>220.75</v>
      </c>
      <c r="N1258" s="128">
        <f t="shared" si="98"/>
        <v>0.46357500000000007</v>
      </c>
    </row>
    <row r="1259" spans="1:14" x14ac:dyDescent="0.25">
      <c r="A1259" s="264"/>
      <c r="B1259" s="249"/>
      <c r="C1259" s="290"/>
      <c r="D1259" s="290"/>
      <c r="E1259" s="264" t="s">
        <v>80</v>
      </c>
      <c r="F1259" s="264">
        <v>0.9</v>
      </c>
      <c r="G1259" s="264"/>
      <c r="H1259" s="263"/>
      <c r="I1259" s="264">
        <v>0.11</v>
      </c>
      <c r="J1259" s="264">
        <v>0.1</v>
      </c>
      <c r="K1259" s="264" t="s">
        <v>21</v>
      </c>
      <c r="L1259" s="264">
        <v>1.41</v>
      </c>
      <c r="M1259" s="72">
        <v>220.75</v>
      </c>
      <c r="N1259" s="128">
        <f t="shared" si="98"/>
        <v>0.19867500000000002</v>
      </c>
    </row>
    <row r="1260" spans="1:14" x14ac:dyDescent="0.25">
      <c r="A1260" s="264"/>
      <c r="B1260" s="249"/>
      <c r="C1260" s="290"/>
      <c r="D1260" s="290"/>
      <c r="E1260" s="264" t="s">
        <v>20</v>
      </c>
      <c r="F1260" s="264">
        <v>21.15</v>
      </c>
      <c r="G1260" s="264">
        <v>21.15</v>
      </c>
      <c r="H1260" s="263"/>
      <c r="I1260" s="264" t="s">
        <v>21</v>
      </c>
      <c r="J1260" s="264" t="s">
        <v>21</v>
      </c>
      <c r="K1260" s="264">
        <v>21.1</v>
      </c>
      <c r="L1260" s="264">
        <v>80.16</v>
      </c>
      <c r="M1260" s="72">
        <v>52.87</v>
      </c>
      <c r="N1260" s="128">
        <f t="shared" si="98"/>
        <v>1.1182004999999999</v>
      </c>
    </row>
    <row r="1261" spans="1:14" x14ac:dyDescent="0.25">
      <c r="A1261" s="264"/>
      <c r="B1261" s="249"/>
      <c r="C1261" s="290"/>
      <c r="D1261" s="290"/>
      <c r="E1261" s="264" t="s">
        <v>23</v>
      </c>
      <c r="F1261" s="264">
        <v>9.6</v>
      </c>
      <c r="G1261" s="264">
        <v>9.6</v>
      </c>
      <c r="H1261" s="263"/>
      <c r="I1261" s="264">
        <v>0.08</v>
      </c>
      <c r="J1261" s="264">
        <v>6.96</v>
      </c>
      <c r="K1261" s="264">
        <v>0.25</v>
      </c>
      <c r="L1261" s="264">
        <v>63.46</v>
      </c>
      <c r="M1261" s="72">
        <v>504.7</v>
      </c>
      <c r="N1261" s="128">
        <f t="shared" si="98"/>
        <v>4.8451199999999996</v>
      </c>
    </row>
    <row r="1262" spans="1:14" x14ac:dyDescent="0.25">
      <c r="A1262" s="264"/>
      <c r="B1262" s="249"/>
      <c r="C1262" s="290"/>
      <c r="D1262" s="290"/>
      <c r="E1262" s="264" t="s">
        <v>19</v>
      </c>
      <c r="F1262" s="264">
        <v>7.55</v>
      </c>
      <c r="G1262" s="264">
        <v>7.55</v>
      </c>
      <c r="H1262" s="263"/>
      <c r="I1262" s="264">
        <v>0.21</v>
      </c>
      <c r="J1262" s="264">
        <v>0.24</v>
      </c>
      <c r="K1262" s="264">
        <v>0.35</v>
      </c>
      <c r="L1262" s="264">
        <v>4.37</v>
      </c>
      <c r="M1262" s="72">
        <v>51.71</v>
      </c>
      <c r="N1262" s="128">
        <f t="shared" si="98"/>
        <v>0.39041049999999999</v>
      </c>
    </row>
    <row r="1263" spans="1:14" x14ac:dyDescent="0.25">
      <c r="A1263" s="264"/>
      <c r="B1263" s="249"/>
      <c r="C1263" s="290"/>
      <c r="D1263" s="290"/>
      <c r="E1263" s="264" t="s">
        <v>81</v>
      </c>
      <c r="F1263" s="264">
        <v>0.19</v>
      </c>
      <c r="G1263" s="264">
        <v>0.19</v>
      </c>
      <c r="H1263" s="263"/>
      <c r="I1263" s="264" t="s">
        <v>21</v>
      </c>
      <c r="J1263" s="264" t="s">
        <v>21</v>
      </c>
      <c r="K1263" s="264" t="s">
        <v>21</v>
      </c>
      <c r="L1263" s="264" t="s">
        <v>21</v>
      </c>
      <c r="M1263" s="72"/>
      <c r="N1263" s="128">
        <f t="shared" si="98"/>
        <v>0</v>
      </c>
    </row>
    <row r="1264" spans="1:14" x14ac:dyDescent="0.25">
      <c r="A1264" s="264"/>
      <c r="B1264" s="249"/>
      <c r="C1264" s="290"/>
      <c r="D1264" s="290"/>
      <c r="E1264" s="264" t="s">
        <v>82</v>
      </c>
      <c r="F1264" s="264">
        <v>0.25</v>
      </c>
      <c r="G1264" s="264">
        <v>0.25</v>
      </c>
      <c r="H1264" s="263"/>
      <c r="I1264" s="264" t="s">
        <v>21</v>
      </c>
      <c r="J1264" s="264">
        <v>0.249</v>
      </c>
      <c r="K1264" s="264" t="s">
        <v>21</v>
      </c>
      <c r="L1264" s="264">
        <v>2.25</v>
      </c>
      <c r="M1264" s="72">
        <v>118.3</v>
      </c>
      <c r="N1264" s="128">
        <f t="shared" si="98"/>
        <v>2.9575000000000001E-2</v>
      </c>
    </row>
    <row r="1265" spans="1:14" x14ac:dyDescent="0.25">
      <c r="A1265" s="264"/>
      <c r="B1265" s="249"/>
      <c r="C1265" s="290"/>
      <c r="D1265" s="290"/>
      <c r="E1265" s="264" t="s">
        <v>83</v>
      </c>
      <c r="F1265" s="264">
        <v>84.19</v>
      </c>
      <c r="G1265" s="264"/>
      <c r="H1265" s="263"/>
      <c r="I1265" s="264"/>
      <c r="J1265" s="264"/>
      <c r="K1265" s="264"/>
      <c r="L1265" s="264"/>
      <c r="M1265" s="72"/>
      <c r="N1265" s="128">
        <f t="shared" si="98"/>
        <v>0</v>
      </c>
    </row>
    <row r="1266" spans="1:14" x14ac:dyDescent="0.25">
      <c r="A1266" s="264"/>
      <c r="B1266" s="249"/>
      <c r="C1266" s="290"/>
      <c r="D1266" s="290"/>
      <c r="E1266" s="264"/>
      <c r="F1266" s="264"/>
      <c r="G1266" s="264"/>
      <c r="H1266" s="263">
        <v>75</v>
      </c>
      <c r="I1266" s="77">
        <v>5.0100000000000007</v>
      </c>
      <c r="J1266" s="77">
        <v>8.2490000000000006</v>
      </c>
      <c r="K1266" s="77">
        <v>49.400000000000006</v>
      </c>
      <c r="L1266" s="77">
        <v>372.11999999999995</v>
      </c>
      <c r="M1266" s="72"/>
      <c r="N1266" s="129">
        <f>SUM(N1256:N1265)</f>
        <v>8.3703919999999989</v>
      </c>
    </row>
    <row r="1267" spans="1:14" x14ac:dyDescent="0.25">
      <c r="A1267" s="113"/>
      <c r="B1267" s="257" t="s">
        <v>326</v>
      </c>
      <c r="C1267" s="295">
        <v>100</v>
      </c>
      <c r="D1267" s="295">
        <v>100</v>
      </c>
      <c r="E1267" s="92" t="s">
        <v>326</v>
      </c>
      <c r="F1267" s="113">
        <v>100</v>
      </c>
      <c r="G1267" s="92">
        <v>100</v>
      </c>
      <c r="H1267" s="92"/>
      <c r="I1267" s="92">
        <v>0.2</v>
      </c>
      <c r="J1267" s="92">
        <v>5.4</v>
      </c>
      <c r="K1267" s="92">
        <v>32</v>
      </c>
      <c r="L1267" s="92">
        <v>144</v>
      </c>
      <c r="M1267" s="72">
        <v>78.930000000000007</v>
      </c>
      <c r="N1267" s="129">
        <f t="shared" si="98"/>
        <v>7.8930000000000007</v>
      </c>
    </row>
    <row r="1268" spans="1:14" x14ac:dyDescent="0.25">
      <c r="A1268" s="92"/>
      <c r="B1268" s="259" t="s">
        <v>84</v>
      </c>
      <c r="C1268" s="307"/>
      <c r="D1268" s="307"/>
      <c r="E1268" s="92"/>
      <c r="F1268" s="92"/>
      <c r="G1268" s="92"/>
      <c r="H1268" s="92"/>
      <c r="I1268" s="120">
        <f>I1228+I1237+I1245+I1249+I1252+I1255+I1266+I1267</f>
        <v>84.292000000000016</v>
      </c>
      <c r="J1268" s="120">
        <v>91.679000000000002</v>
      </c>
      <c r="K1268" s="120">
        <v>243.10300000000001</v>
      </c>
      <c r="L1268" s="120">
        <v>1650.02</v>
      </c>
      <c r="M1268" s="94"/>
      <c r="N1268" s="129">
        <f>N1267+N1266+N1255+N1252+N1249+N1245+N1237+N1228</f>
        <v>94.484755000000007</v>
      </c>
    </row>
    <row r="1269" spans="1:14" x14ac:dyDescent="0.25">
      <c r="A1269" s="113"/>
      <c r="B1269" s="265" t="s">
        <v>329</v>
      </c>
      <c r="C1269" s="293"/>
      <c r="D1269" s="293"/>
      <c r="E1269" s="113"/>
      <c r="F1269" s="113"/>
      <c r="G1269" s="113"/>
      <c r="H1269" s="92"/>
      <c r="I1269" s="114">
        <f>I1268+I1219</f>
        <v>122.03200000000001</v>
      </c>
      <c r="J1269" s="114">
        <f t="shared" ref="J1269:L1269" si="99">J1268+J1219</f>
        <v>127.229</v>
      </c>
      <c r="K1269" s="114">
        <f t="shared" si="99"/>
        <v>348.40100000000001</v>
      </c>
      <c r="L1269" s="114">
        <f t="shared" si="99"/>
        <v>2530.5</v>
      </c>
      <c r="M1269" s="114"/>
      <c r="N1269" s="129">
        <f>N1268+N1219</f>
        <v>182.50945200000001</v>
      </c>
    </row>
    <row r="1270" spans="1:14" ht="20.399999999999999" x14ac:dyDescent="0.25">
      <c r="A1270" s="251" t="s">
        <v>1</v>
      </c>
      <c r="B1270" s="250" t="s">
        <v>2</v>
      </c>
      <c r="C1270" s="291"/>
      <c r="D1270" s="291"/>
      <c r="E1270" s="251" t="s">
        <v>3</v>
      </c>
      <c r="F1270" s="251" t="s">
        <v>4</v>
      </c>
      <c r="G1270" s="251" t="s">
        <v>5</v>
      </c>
      <c r="H1270" s="251" t="s">
        <v>6</v>
      </c>
      <c r="I1270" s="251" t="s">
        <v>7</v>
      </c>
      <c r="J1270" s="251" t="s">
        <v>8</v>
      </c>
      <c r="K1270" s="251" t="s">
        <v>9</v>
      </c>
      <c r="L1270" s="251" t="s">
        <v>10</v>
      </c>
      <c r="M1270" s="72" t="s">
        <v>11</v>
      </c>
      <c r="N1270" s="128"/>
    </row>
    <row r="1271" spans="1:14" ht="12" customHeight="1" x14ac:dyDescent="0.25">
      <c r="A1271" s="552" t="s">
        <v>319</v>
      </c>
      <c r="B1271" s="553"/>
      <c r="C1271" s="308"/>
      <c r="D1271" s="308"/>
      <c r="E1271" s="258"/>
      <c r="F1271" s="258"/>
      <c r="G1271" s="258"/>
      <c r="H1271" s="258"/>
      <c r="I1271" s="258"/>
      <c r="J1271" s="258"/>
      <c r="K1271" s="258"/>
      <c r="L1271" s="258"/>
      <c r="M1271" s="72"/>
      <c r="N1271" s="128"/>
    </row>
    <row r="1272" spans="1:14" x14ac:dyDescent="0.25">
      <c r="A1272" s="552" t="s">
        <v>14</v>
      </c>
      <c r="B1272" s="553"/>
      <c r="C1272" s="308"/>
      <c r="D1272" s="308"/>
      <c r="E1272" s="258"/>
      <c r="F1272" s="258"/>
      <c r="G1272" s="258"/>
      <c r="H1272" s="258"/>
      <c r="I1272" s="258"/>
      <c r="J1272" s="258"/>
      <c r="K1272" s="258"/>
      <c r="L1272" s="258"/>
      <c r="M1272" s="72"/>
      <c r="N1272" s="128"/>
    </row>
    <row r="1273" spans="1:14" x14ac:dyDescent="0.25">
      <c r="A1273" s="92" t="s">
        <v>303</v>
      </c>
      <c r="B1273" s="537" t="s">
        <v>365</v>
      </c>
      <c r="C1273" s="296"/>
      <c r="D1273" s="296"/>
      <c r="E1273" s="92" t="s">
        <v>367</v>
      </c>
      <c r="F1273" s="92">
        <v>48.1</v>
      </c>
      <c r="G1273" s="92"/>
      <c r="H1273" s="92"/>
      <c r="I1273" s="92">
        <v>2.82</v>
      </c>
      <c r="J1273" s="92">
        <v>3.2</v>
      </c>
      <c r="K1273" s="92">
        <v>4.7300000000000004</v>
      </c>
      <c r="L1273" s="92">
        <v>58</v>
      </c>
      <c r="M1273" s="72">
        <v>51.71</v>
      </c>
      <c r="N1273" s="128">
        <f t="shared" si="98"/>
        <v>2.4872510000000001</v>
      </c>
    </row>
    <row r="1274" spans="1:14" x14ac:dyDescent="0.25">
      <c r="A1274" s="92"/>
      <c r="B1274" s="538"/>
      <c r="C1274" s="297"/>
      <c r="D1274" s="297"/>
      <c r="E1274" s="92" t="s">
        <v>366</v>
      </c>
      <c r="F1274" s="92">
        <v>48.1</v>
      </c>
      <c r="G1274" s="92"/>
      <c r="H1274" s="92"/>
      <c r="I1274" s="92">
        <v>4.12</v>
      </c>
      <c r="J1274" s="92">
        <v>0.44</v>
      </c>
      <c r="K1274" s="92">
        <v>27.64</v>
      </c>
      <c r="L1274" s="92">
        <v>133.6</v>
      </c>
      <c r="M1274" s="72">
        <v>31.32</v>
      </c>
      <c r="N1274" s="128">
        <f t="shared" si="98"/>
        <v>1.5064919999999999</v>
      </c>
    </row>
    <row r="1275" spans="1:14" x14ac:dyDescent="0.25">
      <c r="A1275" s="92"/>
      <c r="B1275" s="257"/>
      <c r="C1275" s="295">
        <v>80</v>
      </c>
      <c r="D1275" s="295">
        <v>120</v>
      </c>
      <c r="E1275" s="92" t="s">
        <v>92</v>
      </c>
      <c r="F1275" s="92">
        <v>2.4</v>
      </c>
      <c r="G1275" s="123"/>
      <c r="H1275" s="92"/>
      <c r="I1275" s="92">
        <v>0.63</v>
      </c>
      <c r="J1275" s="92">
        <v>0.56999999999999995</v>
      </c>
      <c r="K1275" s="92">
        <v>0.03</v>
      </c>
      <c r="L1275" s="92">
        <v>6.83</v>
      </c>
      <c r="M1275" s="72">
        <v>220.75</v>
      </c>
      <c r="N1275" s="128">
        <f t="shared" si="98"/>
        <v>0.52979999999999994</v>
      </c>
    </row>
    <row r="1276" spans="1:14" ht="12" customHeight="1" x14ac:dyDescent="0.25">
      <c r="A1276" s="92"/>
      <c r="B1276" s="257"/>
      <c r="C1276" s="295"/>
      <c r="D1276" s="295"/>
      <c r="E1276" s="92" t="s">
        <v>307</v>
      </c>
      <c r="F1276" s="102">
        <v>1.7</v>
      </c>
      <c r="G1276" s="92"/>
      <c r="H1276" s="92"/>
      <c r="I1276" s="92" t="s">
        <v>21</v>
      </c>
      <c r="J1276" s="92"/>
      <c r="K1276" s="92">
        <v>19.96</v>
      </c>
      <c r="L1276" s="92">
        <v>75.849999999999994</v>
      </c>
      <c r="M1276" s="72">
        <v>52.87</v>
      </c>
      <c r="N1276" s="128">
        <f t="shared" si="98"/>
        <v>8.9878999999999987E-2</v>
      </c>
    </row>
    <row r="1277" spans="1:14" x14ac:dyDescent="0.25">
      <c r="A1277" s="92"/>
      <c r="B1277" s="257"/>
      <c r="C1277" s="295"/>
      <c r="D1277" s="295"/>
      <c r="E1277" s="92" t="s">
        <v>129</v>
      </c>
      <c r="F1277" s="102">
        <v>1.4</v>
      </c>
      <c r="G1277" s="92"/>
      <c r="H1277" s="92"/>
      <c r="I1277" s="92"/>
      <c r="J1277" s="92"/>
      <c r="K1277" s="92"/>
      <c r="L1277" s="92"/>
      <c r="M1277" s="72"/>
      <c r="N1277" s="128">
        <f t="shared" si="98"/>
        <v>0</v>
      </c>
    </row>
    <row r="1278" spans="1:14" x14ac:dyDescent="0.25">
      <c r="A1278" s="92"/>
      <c r="B1278" s="257"/>
      <c r="C1278" s="295"/>
      <c r="D1278" s="295"/>
      <c r="E1278" s="92" t="s">
        <v>368</v>
      </c>
      <c r="F1278" s="102">
        <v>0.9</v>
      </c>
      <c r="G1278" s="92"/>
      <c r="H1278" s="92"/>
      <c r="I1278" s="92"/>
      <c r="J1278" s="92"/>
      <c r="K1278" s="92"/>
      <c r="L1278" s="92"/>
      <c r="M1278" s="72"/>
      <c r="N1278" s="128"/>
    </row>
    <row r="1279" spans="1:14" ht="12" customHeight="1" x14ac:dyDescent="0.25">
      <c r="A1279" s="92"/>
      <c r="B1279" s="257"/>
      <c r="C1279" s="295"/>
      <c r="D1279" s="295"/>
      <c r="E1279" s="92"/>
      <c r="F1279" s="92"/>
      <c r="G1279" s="92"/>
      <c r="H1279" s="92">
        <v>100</v>
      </c>
      <c r="I1279" s="258">
        <f>SUM(I1273:I1276)</f>
        <v>7.5699999999999994</v>
      </c>
      <c r="J1279" s="258">
        <f>SUM(J1273:J1276)</f>
        <v>4.21</v>
      </c>
      <c r="K1279" s="258">
        <f>SUM(K1273:K1276)</f>
        <v>52.360000000000007</v>
      </c>
      <c r="L1279" s="258">
        <f>SUM(L1273:L1276)</f>
        <v>274.27999999999997</v>
      </c>
      <c r="M1279" s="258"/>
      <c r="N1279" s="129">
        <f>SUM(N1273:N1277)</f>
        <v>4.6134219999999999</v>
      </c>
    </row>
    <row r="1280" spans="1:14" ht="12" customHeight="1" x14ac:dyDescent="0.25">
      <c r="A1280" s="92" t="s">
        <v>99</v>
      </c>
      <c r="B1280" s="537" t="s">
        <v>308</v>
      </c>
      <c r="C1280" s="296"/>
      <c r="D1280" s="296"/>
      <c r="E1280" s="92" t="s">
        <v>309</v>
      </c>
      <c r="F1280" s="92">
        <v>1</v>
      </c>
      <c r="G1280" s="92"/>
      <c r="H1280" s="92"/>
      <c r="I1280" s="92"/>
      <c r="J1280" s="92"/>
      <c r="K1280" s="92"/>
      <c r="L1280" s="92"/>
      <c r="M1280" s="72">
        <v>613.21</v>
      </c>
      <c r="N1280" s="128">
        <f t="shared" si="98"/>
        <v>0.61321000000000003</v>
      </c>
    </row>
    <row r="1281" spans="1:14" x14ac:dyDescent="0.25">
      <c r="A1281" s="92"/>
      <c r="B1281" s="538"/>
      <c r="C1281" s="297">
        <v>200</v>
      </c>
      <c r="D1281" s="297">
        <v>200</v>
      </c>
      <c r="E1281" s="92" t="s">
        <v>145</v>
      </c>
      <c r="F1281" s="92">
        <v>100</v>
      </c>
      <c r="G1281" s="92"/>
      <c r="H1281" s="92"/>
      <c r="I1281" s="92">
        <v>2.82</v>
      </c>
      <c r="J1281" s="92">
        <v>3.2</v>
      </c>
      <c r="K1281" s="92">
        <v>4.7300000000000004</v>
      </c>
      <c r="L1281" s="92">
        <v>58</v>
      </c>
      <c r="M1281" s="72">
        <v>51.71</v>
      </c>
      <c r="N1281" s="128">
        <f t="shared" si="98"/>
        <v>5.1710000000000003</v>
      </c>
    </row>
    <row r="1282" spans="1:14" x14ac:dyDescent="0.25">
      <c r="A1282" s="92"/>
      <c r="B1282" s="257"/>
      <c r="C1282" s="295"/>
      <c r="D1282" s="295"/>
      <c r="E1282" s="92" t="s">
        <v>20</v>
      </c>
      <c r="F1282" s="92">
        <v>15</v>
      </c>
      <c r="G1282" s="92"/>
      <c r="H1282" s="92"/>
      <c r="I1282" s="92"/>
      <c r="J1282" s="92"/>
      <c r="K1282" s="92">
        <v>19.96</v>
      </c>
      <c r="L1282" s="92">
        <v>75.8</v>
      </c>
      <c r="M1282" s="72">
        <v>52.87</v>
      </c>
      <c r="N1282" s="128">
        <f t="shared" si="98"/>
        <v>0.79304999999999992</v>
      </c>
    </row>
    <row r="1283" spans="1:14" ht="12" customHeight="1" x14ac:dyDescent="0.25">
      <c r="A1283" s="92"/>
      <c r="B1283" s="257"/>
      <c r="C1283" s="295"/>
      <c r="D1283" s="295"/>
      <c r="E1283" s="92"/>
      <c r="F1283" s="92"/>
      <c r="G1283" s="92"/>
      <c r="H1283" s="92">
        <v>200</v>
      </c>
      <c r="I1283" s="258">
        <f>SUM(I1280:I1282)</f>
        <v>2.82</v>
      </c>
      <c r="J1283" s="258">
        <f t="shared" ref="J1283:L1283" si="100">SUM(J1280:J1282)</f>
        <v>3.2</v>
      </c>
      <c r="K1283" s="258">
        <f t="shared" si="100"/>
        <v>24.69</v>
      </c>
      <c r="L1283" s="258">
        <f t="shared" si="100"/>
        <v>133.80000000000001</v>
      </c>
      <c r="M1283" s="258"/>
      <c r="N1283" s="129">
        <f>SUM(N1280:N1282)</f>
        <v>6.5772599999999999</v>
      </c>
    </row>
    <row r="1284" spans="1:14" x14ac:dyDescent="0.25">
      <c r="A1284" s="92" t="s">
        <v>15</v>
      </c>
      <c r="B1284" s="537" t="s">
        <v>310</v>
      </c>
      <c r="C1284" s="296"/>
      <c r="D1284" s="296"/>
      <c r="E1284" s="92" t="s">
        <v>17</v>
      </c>
      <c r="F1284" s="92">
        <v>33.299999999999997</v>
      </c>
      <c r="G1284" s="92"/>
      <c r="H1284" s="92"/>
      <c r="I1284" s="92">
        <v>2.4900000000000002</v>
      </c>
      <c r="J1284" s="92">
        <v>0.16</v>
      </c>
      <c r="K1284" s="92">
        <v>21.2</v>
      </c>
      <c r="L1284" s="92">
        <v>105.4</v>
      </c>
      <c r="M1284" s="72">
        <v>64.72</v>
      </c>
      <c r="N1284" s="128">
        <f t="shared" si="98"/>
        <v>2.155176</v>
      </c>
    </row>
    <row r="1285" spans="1:14" x14ac:dyDescent="0.25">
      <c r="A1285" s="92"/>
      <c r="B1285" s="538"/>
      <c r="C1285" s="370" t="s">
        <v>417</v>
      </c>
      <c r="D1285" s="370" t="s">
        <v>400</v>
      </c>
      <c r="E1285" s="92" t="s">
        <v>145</v>
      </c>
      <c r="F1285" s="92">
        <v>73.8</v>
      </c>
      <c r="G1285" s="92"/>
      <c r="H1285" s="92"/>
      <c r="I1285" s="92">
        <v>2.06</v>
      </c>
      <c r="J1285" s="92">
        <v>7.82</v>
      </c>
      <c r="K1285" s="92">
        <v>3.49</v>
      </c>
      <c r="L1285" s="92">
        <v>38.380000000000003</v>
      </c>
      <c r="M1285" s="72">
        <v>51.71</v>
      </c>
      <c r="N1285" s="128">
        <f t="shared" si="98"/>
        <v>3.816198</v>
      </c>
    </row>
    <row r="1286" spans="1:14" ht="12" customHeight="1" x14ac:dyDescent="0.25">
      <c r="A1286" s="92"/>
      <c r="B1286" s="257"/>
      <c r="C1286" s="295"/>
      <c r="D1286" s="295"/>
      <c r="E1286" s="92" t="s">
        <v>20</v>
      </c>
      <c r="F1286" s="92">
        <v>7.5</v>
      </c>
      <c r="G1286" s="92"/>
      <c r="H1286" s="92"/>
      <c r="I1286" s="92" t="s">
        <v>21</v>
      </c>
      <c r="J1286" s="92" t="s">
        <v>21</v>
      </c>
      <c r="K1286" s="92">
        <v>7.48</v>
      </c>
      <c r="L1286" s="92">
        <v>28.42</v>
      </c>
      <c r="M1286" s="72">
        <v>52.87</v>
      </c>
      <c r="N1286" s="128">
        <f t="shared" si="98"/>
        <v>0.39652499999999996</v>
      </c>
    </row>
    <row r="1287" spans="1:14" ht="12" customHeight="1" x14ac:dyDescent="0.25">
      <c r="A1287" s="92"/>
      <c r="B1287" s="257"/>
      <c r="C1287" s="295"/>
      <c r="D1287" s="295"/>
      <c r="E1287" s="92" t="s">
        <v>22</v>
      </c>
      <c r="F1287" s="92">
        <v>0.06</v>
      </c>
      <c r="G1287" s="92"/>
      <c r="H1287" s="92"/>
      <c r="I1287" s="92" t="s">
        <v>21</v>
      </c>
      <c r="J1287" s="92" t="s">
        <v>21</v>
      </c>
      <c r="K1287" s="92" t="s">
        <v>21</v>
      </c>
      <c r="L1287" s="92" t="s">
        <v>21</v>
      </c>
      <c r="M1287" s="72"/>
      <c r="N1287" s="128">
        <f t="shared" si="98"/>
        <v>0</v>
      </c>
    </row>
    <row r="1288" spans="1:14" ht="20.399999999999999" x14ac:dyDescent="0.25">
      <c r="A1288" s="92"/>
      <c r="B1288" s="257"/>
      <c r="C1288" s="295"/>
      <c r="D1288" s="295"/>
      <c r="E1288" s="92" t="s">
        <v>23</v>
      </c>
      <c r="F1288" s="92">
        <v>5</v>
      </c>
      <c r="G1288" s="92"/>
      <c r="H1288" s="92"/>
      <c r="I1288" s="92">
        <v>0.04</v>
      </c>
      <c r="J1288" s="92">
        <v>3.63</v>
      </c>
      <c r="K1288" s="92">
        <v>13.2</v>
      </c>
      <c r="L1288" s="92">
        <v>28.43</v>
      </c>
      <c r="M1288" s="72">
        <v>504.7</v>
      </c>
      <c r="N1288" s="128">
        <f t="shared" si="98"/>
        <v>2.5234999999999999</v>
      </c>
    </row>
    <row r="1289" spans="1:14" ht="12" customHeight="1" x14ac:dyDescent="0.25">
      <c r="A1289" s="92"/>
      <c r="B1289" s="257"/>
      <c r="C1289" s="295"/>
      <c r="D1289" s="295"/>
      <c r="E1289" s="92"/>
      <c r="F1289" s="92"/>
      <c r="G1289" s="92"/>
      <c r="H1289" s="92" t="s">
        <v>24</v>
      </c>
      <c r="I1289" s="258">
        <f>SUM(I1284:I1288)</f>
        <v>4.5900000000000007</v>
      </c>
      <c r="J1289" s="258">
        <f t="shared" ref="J1289:L1289" si="101">SUM(J1284:J1288)</f>
        <v>11.61</v>
      </c>
      <c r="K1289" s="258">
        <f t="shared" si="101"/>
        <v>45.370000000000005</v>
      </c>
      <c r="L1289" s="258">
        <f t="shared" si="101"/>
        <v>200.63</v>
      </c>
      <c r="M1289" s="258"/>
      <c r="N1289" s="129">
        <f>SUM(N1284:N1288)</f>
        <v>8.8913989999999998</v>
      </c>
    </row>
    <row r="1290" spans="1:14" x14ac:dyDescent="0.25">
      <c r="A1290" s="264"/>
      <c r="B1290" s="541" t="s">
        <v>30</v>
      </c>
      <c r="C1290" s="300">
        <v>70</v>
      </c>
      <c r="D1290" s="300">
        <v>90</v>
      </c>
      <c r="E1290" s="264" t="s">
        <v>31</v>
      </c>
      <c r="F1290" s="264">
        <v>80</v>
      </c>
      <c r="G1290" s="264">
        <v>80</v>
      </c>
      <c r="H1290" s="263"/>
      <c r="I1290" s="264">
        <v>6.96</v>
      </c>
      <c r="J1290" s="264">
        <v>1.2</v>
      </c>
      <c r="K1290" s="264">
        <v>32.96</v>
      </c>
      <c r="L1290" s="264">
        <v>181</v>
      </c>
      <c r="M1290" s="72">
        <v>55.61</v>
      </c>
      <c r="N1290" s="128">
        <f t="shared" si="98"/>
        <v>4.4488000000000003</v>
      </c>
    </row>
    <row r="1291" spans="1:14" x14ac:dyDescent="0.25">
      <c r="A1291" s="264"/>
      <c r="B1291" s="542"/>
      <c r="C1291" s="301">
        <v>10</v>
      </c>
      <c r="D1291" s="301">
        <v>10</v>
      </c>
      <c r="E1291" s="264" t="s">
        <v>32</v>
      </c>
      <c r="F1291" s="264">
        <v>10</v>
      </c>
      <c r="G1291" s="264"/>
      <c r="H1291" s="263"/>
      <c r="I1291" s="264">
        <v>2.68</v>
      </c>
      <c r="J1291" s="264">
        <v>2.57</v>
      </c>
      <c r="K1291" s="264" t="s">
        <v>21</v>
      </c>
      <c r="L1291" s="264">
        <v>33.79</v>
      </c>
      <c r="M1291" s="72">
        <v>523.4</v>
      </c>
      <c r="N1291" s="128">
        <f t="shared" si="98"/>
        <v>5.234</v>
      </c>
    </row>
    <row r="1292" spans="1:14" x14ac:dyDescent="0.25">
      <c r="A1292" s="264"/>
      <c r="B1292" s="249"/>
      <c r="C1292" s="290">
        <v>10</v>
      </c>
      <c r="D1292" s="290">
        <v>10</v>
      </c>
      <c r="E1292" s="264" t="s">
        <v>33</v>
      </c>
      <c r="F1292" s="264">
        <v>10</v>
      </c>
      <c r="G1292" s="264"/>
      <c r="H1292" s="263"/>
      <c r="I1292" s="264">
        <v>0.08</v>
      </c>
      <c r="J1292" s="264">
        <v>7.25</v>
      </c>
      <c r="K1292" s="264">
        <v>0.26</v>
      </c>
      <c r="L1292" s="264">
        <v>66.099999999999994</v>
      </c>
      <c r="M1292" s="72">
        <v>504.7</v>
      </c>
      <c r="N1292" s="128">
        <f t="shared" si="98"/>
        <v>5.0469999999999997</v>
      </c>
    </row>
    <row r="1293" spans="1:14" ht="20.399999999999999" x14ac:dyDescent="0.25">
      <c r="A1293" s="264"/>
      <c r="B1293" s="249"/>
      <c r="C1293" s="290"/>
      <c r="D1293" s="290"/>
      <c r="E1293" s="264"/>
      <c r="F1293" s="264"/>
      <c r="G1293" s="264"/>
      <c r="H1293" s="263" t="s">
        <v>35</v>
      </c>
      <c r="I1293" s="77">
        <f>SUM(I1290:I1292)</f>
        <v>9.7200000000000006</v>
      </c>
      <c r="J1293" s="77">
        <f t="shared" ref="J1293:L1293" si="102">SUM(J1290:J1292)</f>
        <v>11.02</v>
      </c>
      <c r="K1293" s="77">
        <f t="shared" si="102"/>
        <v>33.22</v>
      </c>
      <c r="L1293" s="77">
        <f t="shared" si="102"/>
        <v>280.89</v>
      </c>
      <c r="M1293" s="77"/>
      <c r="N1293" s="129">
        <f>SUM(N1290:N1292)</f>
        <v>14.729800000000001</v>
      </c>
    </row>
    <row r="1294" spans="1:14" x14ac:dyDescent="0.25">
      <c r="A1294" s="92"/>
      <c r="B1294" s="257" t="s">
        <v>146</v>
      </c>
      <c r="C1294" s="295">
        <v>120</v>
      </c>
      <c r="D1294" s="295">
        <v>120</v>
      </c>
      <c r="E1294" s="92" t="s">
        <v>147</v>
      </c>
      <c r="F1294" s="92">
        <v>120</v>
      </c>
      <c r="G1294" s="92">
        <v>120</v>
      </c>
      <c r="H1294" s="92">
        <v>120</v>
      </c>
      <c r="I1294" s="92">
        <v>1.8</v>
      </c>
      <c r="J1294" s="92">
        <v>8.4000000000000005E-2</v>
      </c>
      <c r="K1294" s="92">
        <v>17.2</v>
      </c>
      <c r="L1294" s="92">
        <v>74.8</v>
      </c>
      <c r="M1294" s="72">
        <v>68.900000000000006</v>
      </c>
      <c r="N1294" s="129">
        <f t="shared" si="98"/>
        <v>8.2680000000000007</v>
      </c>
    </row>
    <row r="1295" spans="1:14" ht="12" customHeight="1" x14ac:dyDescent="0.25">
      <c r="A1295" s="264" t="s">
        <v>38</v>
      </c>
      <c r="B1295" s="249" t="s">
        <v>39</v>
      </c>
      <c r="C1295" s="290">
        <v>100</v>
      </c>
      <c r="D1295" s="290">
        <v>100</v>
      </c>
      <c r="E1295" s="264" t="s">
        <v>39</v>
      </c>
      <c r="F1295" s="264">
        <v>100</v>
      </c>
      <c r="G1295" s="264">
        <v>100</v>
      </c>
      <c r="H1295" s="263">
        <v>100</v>
      </c>
      <c r="I1295" s="264"/>
      <c r="J1295" s="264"/>
      <c r="K1295" s="264">
        <v>19</v>
      </c>
      <c r="L1295" s="264">
        <v>75</v>
      </c>
      <c r="M1295" s="72">
        <v>65.86</v>
      </c>
      <c r="N1295" s="129">
        <f t="shared" si="98"/>
        <v>6.5860000000000003</v>
      </c>
    </row>
    <row r="1296" spans="1:14" x14ac:dyDescent="0.25">
      <c r="A1296" s="92"/>
      <c r="B1296" s="257"/>
      <c r="C1296" s="295"/>
      <c r="D1296" s="295"/>
      <c r="E1296" s="92"/>
      <c r="F1296" s="92"/>
      <c r="G1296" s="92"/>
      <c r="H1296" s="92"/>
      <c r="I1296" s="116">
        <f>SUM(I1294:I1295)</f>
        <v>1.8</v>
      </c>
      <c r="J1296" s="116">
        <f t="shared" ref="J1296:M1296" si="103">SUM(J1294:J1295)</f>
        <v>8.4000000000000005E-2</v>
      </c>
      <c r="K1296" s="116">
        <f t="shared" si="103"/>
        <v>36.200000000000003</v>
      </c>
      <c r="L1296" s="116">
        <f t="shared" si="103"/>
        <v>149.80000000000001</v>
      </c>
      <c r="M1296" s="116">
        <f t="shared" si="103"/>
        <v>134.76</v>
      </c>
      <c r="N1296" s="128"/>
    </row>
    <row r="1297" spans="1:14" x14ac:dyDescent="0.25">
      <c r="A1297" s="92"/>
      <c r="B1297" s="259" t="s">
        <v>40</v>
      </c>
      <c r="C1297" s="307"/>
      <c r="D1297" s="307"/>
      <c r="E1297" s="92"/>
      <c r="F1297" s="92"/>
      <c r="G1297" s="92"/>
      <c r="H1297" s="92"/>
      <c r="I1297" s="116">
        <f>I1296+I1293+I1289+I1283+I1279</f>
        <v>26.500000000000004</v>
      </c>
      <c r="J1297" s="116">
        <f t="shared" ref="J1297:L1297" si="104">J1296+J1293+J1289+J1283+J1279</f>
        <v>30.123999999999999</v>
      </c>
      <c r="K1297" s="116">
        <f t="shared" si="104"/>
        <v>191.84000000000003</v>
      </c>
      <c r="L1297" s="116">
        <f t="shared" si="104"/>
        <v>1039.3999999999999</v>
      </c>
      <c r="M1297" s="116"/>
      <c r="N1297" s="129">
        <f>N1295+N1294+N1293+N1289+N1283+N1279</f>
        <v>49.665881000000006</v>
      </c>
    </row>
    <row r="1298" spans="1:14" ht="12" customHeight="1" x14ac:dyDescent="0.25">
      <c r="A1298" s="258" t="s">
        <v>41</v>
      </c>
      <c r="B1298" s="257"/>
      <c r="C1298" s="295"/>
      <c r="D1298" s="295"/>
      <c r="E1298" s="92"/>
      <c r="F1298" s="92"/>
      <c r="G1298" s="92"/>
      <c r="H1298" s="92"/>
      <c r="I1298" s="92"/>
      <c r="J1298" s="92"/>
      <c r="K1298" s="92"/>
      <c r="L1298" s="108" t="s">
        <v>21</v>
      </c>
      <c r="M1298" s="72"/>
      <c r="N1298" s="128"/>
    </row>
    <row r="1299" spans="1:14" x14ac:dyDescent="0.25">
      <c r="A1299" s="92" t="s">
        <v>311</v>
      </c>
      <c r="B1299" s="537" t="s">
        <v>312</v>
      </c>
      <c r="C1299" s="296"/>
      <c r="D1299" s="296"/>
      <c r="E1299" s="92" t="s">
        <v>51</v>
      </c>
      <c r="F1299" s="92">
        <v>116</v>
      </c>
      <c r="G1299" s="92">
        <v>84</v>
      </c>
      <c r="H1299" s="92"/>
      <c r="I1299" s="102">
        <v>2.3199999999999998</v>
      </c>
      <c r="J1299" s="92">
        <v>0.33</v>
      </c>
      <c r="K1299" s="92">
        <v>14.69</v>
      </c>
      <c r="L1299" s="108">
        <v>66.819999999999993</v>
      </c>
      <c r="M1299" s="72">
        <v>30.16</v>
      </c>
      <c r="N1299" s="128">
        <f t="shared" si="98"/>
        <v>3.4985599999999999</v>
      </c>
    </row>
    <row r="1300" spans="1:14" x14ac:dyDescent="0.25">
      <c r="A1300" s="92"/>
      <c r="B1300" s="555"/>
      <c r="C1300" s="310">
        <v>80</v>
      </c>
      <c r="D1300" s="310">
        <v>120</v>
      </c>
      <c r="E1300" s="92" t="s">
        <v>53</v>
      </c>
      <c r="F1300" s="92">
        <v>20.2</v>
      </c>
      <c r="G1300" s="92">
        <v>17</v>
      </c>
      <c r="H1300" s="92"/>
      <c r="I1300" s="92">
        <v>0.34</v>
      </c>
      <c r="J1300" s="92" t="s">
        <v>21</v>
      </c>
      <c r="K1300" s="92">
        <v>8.26</v>
      </c>
      <c r="L1300" s="108">
        <v>8.26</v>
      </c>
      <c r="M1300" s="72">
        <v>27.74</v>
      </c>
      <c r="N1300" s="128">
        <f t="shared" si="98"/>
        <v>0.56034799999999996</v>
      </c>
    </row>
    <row r="1301" spans="1:14" ht="20.399999999999999" x14ac:dyDescent="0.25">
      <c r="A1301" s="92"/>
      <c r="B1301" s="538"/>
      <c r="C1301" s="297"/>
      <c r="D1301" s="297"/>
      <c r="E1301" s="92" t="s">
        <v>52</v>
      </c>
      <c r="F1301" s="92">
        <v>10</v>
      </c>
      <c r="G1301" s="92">
        <v>10</v>
      </c>
      <c r="H1301" s="92"/>
      <c r="I1301" s="92" t="s">
        <v>21</v>
      </c>
      <c r="J1301" s="92">
        <v>9.98</v>
      </c>
      <c r="K1301" s="92" t="s">
        <v>21</v>
      </c>
      <c r="L1301" s="102">
        <v>89.9</v>
      </c>
      <c r="M1301" s="72">
        <v>118.3</v>
      </c>
      <c r="N1301" s="128">
        <f t="shared" si="98"/>
        <v>1.1830000000000001</v>
      </c>
    </row>
    <row r="1302" spans="1:14" ht="12" customHeight="1" x14ac:dyDescent="0.25">
      <c r="A1302" s="92"/>
      <c r="B1302" s="257"/>
      <c r="C1302" s="295"/>
      <c r="D1302" s="295"/>
      <c r="E1302" s="92" t="s">
        <v>22</v>
      </c>
      <c r="F1302" s="92">
        <v>1</v>
      </c>
      <c r="G1302" s="92">
        <v>1</v>
      </c>
      <c r="H1302" s="92"/>
      <c r="I1302" s="92" t="s">
        <v>21</v>
      </c>
      <c r="J1302" s="92" t="s">
        <v>21</v>
      </c>
      <c r="K1302" s="92" t="s">
        <v>21</v>
      </c>
      <c r="L1302" s="108">
        <v>13.5</v>
      </c>
      <c r="M1302" s="72"/>
      <c r="N1302" s="128">
        <f t="shared" si="98"/>
        <v>0</v>
      </c>
    </row>
    <row r="1303" spans="1:14" ht="12" customHeight="1" x14ac:dyDescent="0.25">
      <c r="A1303" s="92"/>
      <c r="B1303" s="257"/>
      <c r="C1303" s="295"/>
      <c r="D1303" s="295"/>
      <c r="E1303" s="92" t="s">
        <v>54</v>
      </c>
      <c r="F1303" s="92">
        <v>31.3</v>
      </c>
      <c r="G1303" s="92">
        <v>25</v>
      </c>
      <c r="H1303" s="92"/>
      <c r="I1303" s="92">
        <v>0.25</v>
      </c>
      <c r="J1303" s="92">
        <v>0.03</v>
      </c>
      <c r="K1303" s="92">
        <v>0.71</v>
      </c>
      <c r="L1303" s="92">
        <v>3.3</v>
      </c>
      <c r="M1303" s="72"/>
      <c r="N1303" s="128">
        <f t="shared" si="98"/>
        <v>0</v>
      </c>
    </row>
    <row r="1304" spans="1:14" x14ac:dyDescent="0.25">
      <c r="A1304" s="92"/>
      <c r="B1304" s="257"/>
      <c r="C1304" s="295"/>
      <c r="D1304" s="295"/>
      <c r="E1304" s="92" t="s">
        <v>44</v>
      </c>
      <c r="F1304" s="92">
        <v>12.6</v>
      </c>
      <c r="G1304" s="92">
        <v>10</v>
      </c>
      <c r="H1304" s="92"/>
      <c r="I1304" s="92">
        <v>0.13</v>
      </c>
      <c r="J1304" s="92">
        <v>0.01</v>
      </c>
      <c r="K1304" s="92">
        <v>0.71</v>
      </c>
      <c r="L1304" s="92">
        <v>4.0999999999999996</v>
      </c>
      <c r="M1304" s="72">
        <v>36.67</v>
      </c>
      <c r="N1304" s="128">
        <f t="shared" si="98"/>
        <v>0.46204200000000001</v>
      </c>
    </row>
    <row r="1305" spans="1:14" ht="12" customHeight="1" x14ac:dyDescent="0.25">
      <c r="A1305" s="92"/>
      <c r="B1305" s="257"/>
      <c r="C1305" s="295"/>
      <c r="D1305" s="295"/>
      <c r="E1305" s="92"/>
      <c r="F1305" s="92"/>
      <c r="G1305" s="92"/>
      <c r="H1305" s="92">
        <v>100</v>
      </c>
      <c r="I1305" s="120">
        <f>SUM(I1299:I1304)</f>
        <v>3.0399999999999996</v>
      </c>
      <c r="J1305" s="120">
        <f t="shared" ref="J1305:L1305" si="105">SUM(J1299:J1304)</f>
        <v>10.35</v>
      </c>
      <c r="K1305" s="120">
        <f t="shared" si="105"/>
        <v>24.37</v>
      </c>
      <c r="L1305" s="120">
        <f t="shared" si="105"/>
        <v>185.88000000000002</v>
      </c>
      <c r="M1305" s="120"/>
      <c r="N1305" s="129">
        <f>SUM(N1299:N1304)</f>
        <v>5.7039499999999999</v>
      </c>
    </row>
    <row r="1306" spans="1:14" x14ac:dyDescent="0.25">
      <c r="A1306" s="264" t="s">
        <v>171</v>
      </c>
      <c r="B1306" s="531" t="s">
        <v>172</v>
      </c>
      <c r="C1306" s="290"/>
      <c r="D1306" s="290"/>
      <c r="E1306" s="264" t="s">
        <v>50</v>
      </c>
      <c r="F1306" s="264">
        <v>62.5</v>
      </c>
      <c r="G1306" s="264">
        <v>50</v>
      </c>
      <c r="H1306" s="263"/>
      <c r="I1306" s="264">
        <v>0.15</v>
      </c>
      <c r="J1306" s="264">
        <v>0.05</v>
      </c>
      <c r="K1306" s="264">
        <v>2.85</v>
      </c>
      <c r="L1306" s="264">
        <v>13.5</v>
      </c>
      <c r="M1306" s="72">
        <v>18.46</v>
      </c>
      <c r="N1306" s="128">
        <f t="shared" si="98"/>
        <v>1.1537500000000001</v>
      </c>
    </row>
    <row r="1307" spans="1:14" x14ac:dyDescent="0.25">
      <c r="A1307" s="264"/>
      <c r="B1307" s="531"/>
      <c r="C1307" s="290"/>
      <c r="D1307" s="290"/>
      <c r="E1307" s="264" t="s">
        <v>44</v>
      </c>
      <c r="F1307" s="264">
        <v>12.5</v>
      </c>
      <c r="G1307" s="264">
        <v>10</v>
      </c>
      <c r="H1307" s="263"/>
      <c r="I1307" s="264">
        <v>0.12</v>
      </c>
      <c r="J1307" s="264">
        <v>0.05</v>
      </c>
      <c r="K1307" s="264">
        <v>6.3</v>
      </c>
      <c r="L1307" s="264">
        <v>3.4</v>
      </c>
      <c r="M1307" s="72">
        <v>36.67</v>
      </c>
      <c r="N1307" s="128">
        <f t="shared" si="98"/>
        <v>0.45837499999999998</v>
      </c>
    </row>
    <row r="1308" spans="1:14" x14ac:dyDescent="0.25">
      <c r="A1308" s="264"/>
      <c r="B1308" s="249"/>
      <c r="C1308" s="376" t="s">
        <v>391</v>
      </c>
      <c r="D1308" s="376" t="s">
        <v>391</v>
      </c>
      <c r="E1308" s="264" t="s">
        <v>53</v>
      </c>
      <c r="F1308" s="264">
        <v>12</v>
      </c>
      <c r="G1308" s="264">
        <v>10</v>
      </c>
      <c r="H1308" s="263"/>
      <c r="I1308" s="264">
        <v>0.6</v>
      </c>
      <c r="J1308" s="264">
        <v>0.12</v>
      </c>
      <c r="K1308" s="264">
        <v>4.8899999999999997</v>
      </c>
      <c r="L1308" s="264">
        <v>24.6</v>
      </c>
      <c r="M1308" s="72">
        <v>27.74</v>
      </c>
      <c r="N1308" s="128">
        <f t="shared" si="98"/>
        <v>0.33288000000000001</v>
      </c>
    </row>
    <row r="1309" spans="1:14" x14ac:dyDescent="0.25">
      <c r="A1309" s="264"/>
      <c r="B1309" s="249"/>
      <c r="C1309" s="290"/>
      <c r="D1309" s="290"/>
      <c r="E1309" s="264" t="s">
        <v>51</v>
      </c>
      <c r="F1309" s="264">
        <v>40</v>
      </c>
      <c r="G1309" s="264">
        <v>30</v>
      </c>
      <c r="H1309" s="263"/>
      <c r="I1309" s="264">
        <v>0.8</v>
      </c>
      <c r="J1309" s="264">
        <v>0.11</v>
      </c>
      <c r="K1309" s="264">
        <v>0.37</v>
      </c>
      <c r="L1309" s="264">
        <v>23.04</v>
      </c>
      <c r="M1309" s="72">
        <v>30.16</v>
      </c>
      <c r="N1309" s="128">
        <f t="shared" si="98"/>
        <v>1.2064000000000001</v>
      </c>
    </row>
    <row r="1310" spans="1:14" x14ac:dyDescent="0.25">
      <c r="A1310" s="264"/>
      <c r="B1310" s="249"/>
      <c r="C1310" s="290"/>
      <c r="D1310" s="290"/>
      <c r="E1310" s="264" t="s">
        <v>173</v>
      </c>
      <c r="F1310" s="264">
        <v>3.2</v>
      </c>
      <c r="G1310" s="264">
        <v>2.5</v>
      </c>
      <c r="H1310" s="263"/>
      <c r="I1310" s="264">
        <v>3.4199999999999995</v>
      </c>
      <c r="J1310" s="264"/>
      <c r="K1310" s="264"/>
      <c r="L1310" s="264"/>
      <c r="M1310" s="72"/>
      <c r="N1310" s="128">
        <f t="shared" si="98"/>
        <v>0</v>
      </c>
    </row>
    <row r="1311" spans="1:14" ht="13.5" customHeight="1" x14ac:dyDescent="0.25">
      <c r="A1311" s="264"/>
      <c r="B1311" s="249"/>
      <c r="C1311" s="290"/>
      <c r="D1311" s="290"/>
      <c r="E1311" s="264" t="s">
        <v>174</v>
      </c>
      <c r="F1311" s="264">
        <v>5</v>
      </c>
      <c r="G1311" s="264">
        <v>5</v>
      </c>
      <c r="H1311" s="263"/>
      <c r="I1311" s="264"/>
      <c r="J1311" s="264"/>
      <c r="K1311" s="264"/>
      <c r="L1311" s="264"/>
      <c r="M1311" s="72"/>
      <c r="N1311" s="128">
        <f t="shared" ref="N1311:N1374" si="106">F1311*M1311/1000</f>
        <v>0</v>
      </c>
    </row>
    <row r="1312" spans="1:14" x14ac:dyDescent="0.25">
      <c r="A1312" s="264"/>
      <c r="B1312" s="249"/>
      <c r="C1312" s="290"/>
      <c r="D1312" s="290"/>
      <c r="E1312" s="264" t="s">
        <v>52</v>
      </c>
      <c r="F1312" s="264">
        <v>5</v>
      </c>
      <c r="G1312" s="264">
        <v>5</v>
      </c>
      <c r="H1312" s="263"/>
      <c r="I1312" s="264"/>
      <c r="J1312" s="264">
        <v>4.99</v>
      </c>
      <c r="K1312" s="264"/>
      <c r="L1312" s="264">
        <v>44.95</v>
      </c>
      <c r="M1312" s="72">
        <v>118.3</v>
      </c>
      <c r="N1312" s="128">
        <f t="shared" si="106"/>
        <v>0.59150000000000003</v>
      </c>
    </row>
    <row r="1313" spans="1:14" x14ac:dyDescent="0.25">
      <c r="A1313" s="264"/>
      <c r="B1313" s="249"/>
      <c r="C1313" s="290"/>
      <c r="D1313" s="290"/>
      <c r="E1313" s="264" t="s">
        <v>22</v>
      </c>
      <c r="F1313" s="264">
        <v>1</v>
      </c>
      <c r="G1313" s="264"/>
      <c r="H1313" s="263"/>
      <c r="I1313" s="264">
        <v>0.8</v>
      </c>
      <c r="J1313" s="264">
        <v>0.2</v>
      </c>
      <c r="K1313" s="264"/>
      <c r="L1313" s="264">
        <v>6</v>
      </c>
      <c r="M1313" s="72"/>
      <c r="N1313" s="128">
        <f t="shared" si="106"/>
        <v>0</v>
      </c>
    </row>
    <row r="1314" spans="1:14" x14ac:dyDescent="0.25">
      <c r="A1314" s="264"/>
      <c r="B1314" s="249"/>
      <c r="C1314" s="290"/>
      <c r="D1314" s="290"/>
      <c r="E1314" s="264" t="s">
        <v>175</v>
      </c>
      <c r="F1314" s="264">
        <v>200</v>
      </c>
      <c r="G1314" s="264">
        <v>200</v>
      </c>
      <c r="H1314" s="263"/>
      <c r="I1314" s="264">
        <v>9.68</v>
      </c>
      <c r="J1314" s="264">
        <v>6.24</v>
      </c>
      <c r="K1314" s="264"/>
      <c r="L1314" s="264">
        <v>88.29</v>
      </c>
      <c r="M1314" s="72"/>
      <c r="N1314" s="128">
        <f t="shared" si="106"/>
        <v>0</v>
      </c>
    </row>
    <row r="1315" spans="1:14" x14ac:dyDescent="0.25">
      <c r="A1315" s="264"/>
      <c r="B1315" s="249"/>
      <c r="C1315" s="290"/>
      <c r="D1315" s="290"/>
      <c r="E1315" s="264" t="s">
        <v>155</v>
      </c>
      <c r="F1315" s="264">
        <v>54</v>
      </c>
      <c r="G1315" s="264">
        <v>40</v>
      </c>
      <c r="H1315" s="263"/>
      <c r="I1315" s="264">
        <v>10</v>
      </c>
      <c r="J1315" s="264">
        <v>6.48</v>
      </c>
      <c r="K1315" s="264" t="s">
        <v>21</v>
      </c>
      <c r="L1315" s="264">
        <v>88.29</v>
      </c>
      <c r="M1315" s="72">
        <v>323.91000000000003</v>
      </c>
      <c r="N1315" s="128">
        <f t="shared" si="106"/>
        <v>17.491140000000001</v>
      </c>
    </row>
    <row r="1316" spans="1:14" x14ac:dyDescent="0.25">
      <c r="A1316" s="264"/>
      <c r="B1316" s="249"/>
      <c r="C1316" s="290"/>
      <c r="D1316" s="290"/>
      <c r="E1316" s="264" t="s">
        <v>57</v>
      </c>
      <c r="F1316" s="264">
        <v>10</v>
      </c>
      <c r="G1316" s="264">
        <v>10</v>
      </c>
      <c r="H1316" s="263">
        <v>10</v>
      </c>
      <c r="I1316" s="264">
        <v>0.28000000000000003</v>
      </c>
      <c r="J1316" s="264">
        <v>2</v>
      </c>
      <c r="K1316" s="264">
        <v>0.32</v>
      </c>
      <c r="L1316" s="264">
        <v>20.64</v>
      </c>
      <c r="M1316" s="72">
        <v>171.79</v>
      </c>
      <c r="N1316" s="128">
        <f t="shared" si="106"/>
        <v>1.7178999999999998</v>
      </c>
    </row>
    <row r="1317" spans="1:14" x14ac:dyDescent="0.25">
      <c r="A1317" s="264"/>
      <c r="B1317" s="249"/>
      <c r="C1317" s="290"/>
      <c r="D1317" s="290"/>
      <c r="E1317" s="264"/>
      <c r="F1317" s="264"/>
      <c r="G1317" s="264"/>
      <c r="H1317" s="263" t="s">
        <v>58</v>
      </c>
      <c r="I1317" s="77">
        <f>SUM(I1306:I1316)</f>
        <v>25.85</v>
      </c>
      <c r="J1317" s="77">
        <f t="shared" ref="J1317:L1317" si="107">SUM(J1306:J1316)</f>
        <v>20.240000000000002</v>
      </c>
      <c r="K1317" s="77">
        <f t="shared" si="107"/>
        <v>14.729999999999999</v>
      </c>
      <c r="L1317" s="77">
        <f t="shared" si="107"/>
        <v>312.70999999999998</v>
      </c>
      <c r="M1317" s="77"/>
      <c r="N1317" s="129">
        <f>SUM(N1306:N1316)</f>
        <v>22.951945000000002</v>
      </c>
    </row>
    <row r="1318" spans="1:14" x14ac:dyDescent="0.25">
      <c r="A1318" s="92" t="s">
        <v>313</v>
      </c>
      <c r="B1318" s="256" t="s">
        <v>314</v>
      </c>
      <c r="C1318" s="296"/>
      <c r="D1318" s="296"/>
      <c r="E1318" s="92" t="s">
        <v>315</v>
      </c>
      <c r="F1318" s="92">
        <v>129</v>
      </c>
      <c r="G1318" s="92">
        <v>75</v>
      </c>
      <c r="H1318" s="92"/>
      <c r="I1318" s="92">
        <v>27.4</v>
      </c>
      <c r="J1318" s="92">
        <v>5.24</v>
      </c>
      <c r="K1318" s="92" t="s">
        <v>21</v>
      </c>
      <c r="L1318" s="92">
        <v>110</v>
      </c>
      <c r="M1318" s="72">
        <v>365.85</v>
      </c>
      <c r="N1318" s="128">
        <f t="shared" si="106"/>
        <v>47.194650000000003</v>
      </c>
    </row>
    <row r="1319" spans="1:14" x14ac:dyDescent="0.25">
      <c r="A1319" s="92"/>
      <c r="B1319" s="257"/>
      <c r="C1319" s="295"/>
      <c r="D1319" s="295"/>
      <c r="E1319" s="92" t="s">
        <v>22</v>
      </c>
      <c r="F1319" s="92">
        <v>2</v>
      </c>
      <c r="G1319" s="92">
        <v>2</v>
      </c>
      <c r="H1319" s="92"/>
      <c r="I1319" s="92" t="s">
        <v>21</v>
      </c>
      <c r="J1319" s="92" t="s">
        <v>21</v>
      </c>
      <c r="K1319" s="92" t="s">
        <v>21</v>
      </c>
      <c r="L1319" s="92">
        <v>47.68</v>
      </c>
      <c r="M1319" s="72"/>
      <c r="N1319" s="128">
        <f t="shared" si="106"/>
        <v>0</v>
      </c>
    </row>
    <row r="1320" spans="1:14" ht="12.75" customHeight="1" x14ac:dyDescent="0.25">
      <c r="A1320" s="92"/>
      <c r="B1320" s="257"/>
      <c r="C1320" s="366" t="s">
        <v>316</v>
      </c>
      <c r="D1320" s="295"/>
      <c r="E1320" s="92" t="s">
        <v>52</v>
      </c>
      <c r="F1320" s="92">
        <v>6</v>
      </c>
      <c r="G1320" s="92">
        <v>6</v>
      </c>
      <c r="H1320" s="92"/>
      <c r="I1320" s="92" t="s">
        <v>21</v>
      </c>
      <c r="J1320" s="92">
        <v>5.99</v>
      </c>
      <c r="K1320" s="92" t="s">
        <v>21</v>
      </c>
      <c r="L1320" s="92">
        <v>53.94</v>
      </c>
      <c r="M1320" s="72">
        <v>118.3</v>
      </c>
      <c r="N1320" s="128">
        <f t="shared" si="106"/>
        <v>0.70979999999999999</v>
      </c>
    </row>
    <row r="1321" spans="1:14" ht="20.399999999999999" x14ac:dyDescent="0.25">
      <c r="A1321" s="92"/>
      <c r="B1321" s="257"/>
      <c r="C1321" s="295"/>
      <c r="D1321" s="295"/>
      <c r="E1321" s="92" t="s">
        <v>77</v>
      </c>
      <c r="F1321" s="92">
        <v>6</v>
      </c>
      <c r="G1321" s="92">
        <v>6</v>
      </c>
      <c r="H1321" s="92"/>
      <c r="I1321" s="92">
        <v>0.62</v>
      </c>
      <c r="J1321" s="92">
        <v>0.06</v>
      </c>
      <c r="K1321" s="92">
        <v>4.1360000000000001</v>
      </c>
      <c r="L1321" s="92">
        <v>20.04</v>
      </c>
      <c r="M1321" s="72">
        <v>31.32</v>
      </c>
      <c r="N1321" s="128">
        <f t="shared" si="106"/>
        <v>0.18792</v>
      </c>
    </row>
    <row r="1322" spans="1:14" x14ac:dyDescent="0.25">
      <c r="A1322" s="92"/>
      <c r="B1322" s="257"/>
      <c r="C1322" s="295"/>
      <c r="D1322" s="295"/>
      <c r="E1322" s="92" t="s">
        <v>284</v>
      </c>
      <c r="F1322" s="92"/>
      <c r="G1322" s="92">
        <v>4.0000000000000001E-3</v>
      </c>
      <c r="H1322" s="92"/>
      <c r="I1322" s="92" t="s">
        <v>21</v>
      </c>
      <c r="J1322" s="92" t="s">
        <v>21</v>
      </c>
      <c r="K1322" s="92" t="s">
        <v>21</v>
      </c>
      <c r="L1322" s="258"/>
      <c r="M1322" s="72"/>
      <c r="N1322" s="128"/>
    </row>
    <row r="1323" spans="1:14" x14ac:dyDescent="0.25">
      <c r="A1323" s="92"/>
      <c r="B1323" s="257"/>
      <c r="C1323" s="295"/>
      <c r="D1323" s="295"/>
      <c r="E1323" s="92"/>
      <c r="F1323" s="92"/>
      <c r="G1323" s="92"/>
      <c r="H1323" s="92" t="s">
        <v>316</v>
      </c>
      <c r="I1323" s="258">
        <f>SUM(I1318:I1322)</f>
        <v>28.02</v>
      </c>
      <c r="J1323" s="258">
        <f t="shared" ref="J1323:L1323" si="108">SUM(J1318:J1322)</f>
        <v>11.290000000000001</v>
      </c>
      <c r="K1323" s="258">
        <f t="shared" si="108"/>
        <v>4.1360000000000001</v>
      </c>
      <c r="L1323" s="258">
        <f t="shared" si="108"/>
        <v>231.66</v>
      </c>
      <c r="M1323" s="258"/>
      <c r="N1323" s="129">
        <f>SUM(N1318:N1322)</f>
        <v>48.092370000000003</v>
      </c>
    </row>
    <row r="1324" spans="1:14" ht="12" customHeight="1" x14ac:dyDescent="0.25">
      <c r="A1324" s="92" t="s">
        <v>268</v>
      </c>
      <c r="B1324" s="537" t="s">
        <v>269</v>
      </c>
      <c r="C1324" s="296"/>
      <c r="D1324" s="296"/>
      <c r="E1324" s="92" t="s">
        <v>187</v>
      </c>
      <c r="F1324" s="92">
        <v>34</v>
      </c>
      <c r="G1324" s="92">
        <v>34</v>
      </c>
      <c r="H1324" s="92">
        <v>100</v>
      </c>
      <c r="I1324" s="92">
        <v>3.5</v>
      </c>
      <c r="J1324" s="92">
        <v>0.37</v>
      </c>
      <c r="K1324" s="92">
        <v>23.6</v>
      </c>
      <c r="L1324" s="92">
        <v>124.5</v>
      </c>
      <c r="M1324" s="72">
        <v>41.18</v>
      </c>
      <c r="N1324" s="128">
        <f t="shared" si="106"/>
        <v>1.4001199999999998</v>
      </c>
    </row>
    <row r="1325" spans="1:14" x14ac:dyDescent="0.25">
      <c r="A1325" s="92"/>
      <c r="B1325" s="538"/>
      <c r="C1325" s="297">
        <v>100</v>
      </c>
      <c r="D1325" s="297">
        <v>100</v>
      </c>
      <c r="E1325" s="92" t="s">
        <v>22</v>
      </c>
      <c r="F1325" s="92">
        <v>2</v>
      </c>
      <c r="G1325" s="92">
        <v>2</v>
      </c>
      <c r="H1325" s="92"/>
      <c r="I1325" s="92" t="s">
        <v>21</v>
      </c>
      <c r="J1325" s="92" t="s">
        <v>21</v>
      </c>
      <c r="K1325" s="92" t="s">
        <v>21</v>
      </c>
      <c r="L1325" s="92" t="s">
        <v>21</v>
      </c>
      <c r="M1325" s="72"/>
      <c r="N1325" s="128">
        <f t="shared" si="106"/>
        <v>0</v>
      </c>
    </row>
    <row r="1326" spans="1:14" ht="20.399999999999999" x14ac:dyDescent="0.25">
      <c r="A1326" s="92"/>
      <c r="B1326" s="257"/>
      <c r="C1326" s="295"/>
      <c r="D1326" s="295"/>
      <c r="E1326" s="92" t="s">
        <v>23</v>
      </c>
      <c r="F1326" s="92">
        <v>3.5</v>
      </c>
      <c r="G1326" s="92">
        <v>3.5</v>
      </c>
      <c r="H1326" s="92"/>
      <c r="I1326" s="92">
        <v>0.02</v>
      </c>
      <c r="J1326" s="92">
        <v>2.5</v>
      </c>
      <c r="K1326" s="92">
        <v>0.04</v>
      </c>
      <c r="L1326" s="92">
        <v>23.1</v>
      </c>
      <c r="M1326" s="72">
        <v>504.7</v>
      </c>
      <c r="N1326" s="128">
        <f t="shared" si="106"/>
        <v>1.7664500000000001</v>
      </c>
    </row>
    <row r="1327" spans="1:14" ht="12" customHeight="1" x14ac:dyDescent="0.25">
      <c r="A1327" s="92"/>
      <c r="B1327" s="257"/>
      <c r="C1327" s="295"/>
      <c r="D1327" s="295"/>
      <c r="E1327" s="92"/>
      <c r="F1327" s="92"/>
      <c r="G1327" s="92"/>
      <c r="H1327" s="92"/>
      <c r="I1327" s="258">
        <f>SUM(I1324:I1326)</f>
        <v>3.52</v>
      </c>
      <c r="J1327" s="258">
        <f t="shared" ref="J1327:L1327" si="109">SUM(J1324:J1326)</f>
        <v>2.87</v>
      </c>
      <c r="K1327" s="258">
        <f t="shared" si="109"/>
        <v>23.64</v>
      </c>
      <c r="L1327" s="258">
        <f t="shared" si="109"/>
        <v>147.6</v>
      </c>
      <c r="M1327" s="258"/>
      <c r="N1327" s="129">
        <f>SUM(N1324:N1326)</f>
        <v>3.1665700000000001</v>
      </c>
    </row>
    <row r="1328" spans="1:14" x14ac:dyDescent="0.25">
      <c r="A1328" s="264" t="s">
        <v>182</v>
      </c>
      <c r="B1328" s="541" t="s">
        <v>183</v>
      </c>
      <c r="C1328" s="300"/>
      <c r="D1328" s="300"/>
      <c r="E1328" s="264" t="s">
        <v>46</v>
      </c>
      <c r="F1328" s="264">
        <v>25</v>
      </c>
      <c r="G1328" s="264">
        <v>22</v>
      </c>
      <c r="H1328" s="263"/>
      <c r="I1328" s="264">
        <v>0.1</v>
      </c>
      <c r="J1328" s="264">
        <v>0.09</v>
      </c>
      <c r="K1328" s="264">
        <v>2.2000000000000002</v>
      </c>
      <c r="L1328" s="264">
        <v>9.9</v>
      </c>
      <c r="M1328" s="72">
        <v>83.14</v>
      </c>
      <c r="N1328" s="128">
        <f t="shared" si="106"/>
        <v>2.0785</v>
      </c>
    </row>
    <row r="1329" spans="1:14" x14ac:dyDescent="0.25">
      <c r="A1329" s="264"/>
      <c r="B1329" s="542"/>
      <c r="C1329" s="301">
        <v>200</v>
      </c>
      <c r="D1329" s="301">
        <v>200</v>
      </c>
      <c r="E1329" s="264" t="s">
        <v>20</v>
      </c>
      <c r="F1329" s="264">
        <v>20</v>
      </c>
      <c r="G1329" s="264">
        <v>20</v>
      </c>
      <c r="H1329" s="263"/>
      <c r="I1329" s="264"/>
      <c r="J1329" s="264"/>
      <c r="K1329" s="264">
        <v>19.96</v>
      </c>
      <c r="L1329" s="264">
        <v>75.8</v>
      </c>
      <c r="M1329" s="72">
        <v>52.87</v>
      </c>
      <c r="N1329" s="128">
        <f t="shared" si="106"/>
        <v>1.0573999999999999</v>
      </c>
    </row>
    <row r="1330" spans="1:14" ht="12" customHeight="1" x14ac:dyDescent="0.25">
      <c r="A1330" s="264"/>
      <c r="B1330" s="249"/>
      <c r="C1330" s="290"/>
      <c r="D1330" s="290"/>
      <c r="E1330" s="264"/>
      <c r="F1330" s="264"/>
      <c r="G1330" s="264"/>
      <c r="H1330" s="263">
        <v>200</v>
      </c>
      <c r="I1330" s="77">
        <v>0.1</v>
      </c>
      <c r="J1330" s="77">
        <v>0.09</v>
      </c>
      <c r="K1330" s="77">
        <v>22.16</v>
      </c>
      <c r="L1330" s="77">
        <v>85.7</v>
      </c>
      <c r="M1330" s="72"/>
      <c r="N1330" s="129">
        <f>SUM(N1328:N1329)</f>
        <v>3.1358999999999999</v>
      </c>
    </row>
    <row r="1331" spans="1:14" ht="12" customHeight="1" x14ac:dyDescent="0.25">
      <c r="A1331" s="92"/>
      <c r="B1331" s="249" t="s">
        <v>72</v>
      </c>
      <c r="C1331" s="376" t="s">
        <v>378</v>
      </c>
      <c r="D1331" s="376" t="s">
        <v>379</v>
      </c>
      <c r="E1331" s="83" t="s">
        <v>73</v>
      </c>
      <c r="F1331" s="83">
        <v>40</v>
      </c>
      <c r="G1331" s="83">
        <v>40</v>
      </c>
      <c r="H1331" s="84">
        <v>40</v>
      </c>
      <c r="I1331" s="264">
        <v>3.48</v>
      </c>
      <c r="J1331" s="264">
        <v>0.6</v>
      </c>
      <c r="K1331" s="264">
        <v>16</v>
      </c>
      <c r="L1331" s="264">
        <v>83.6</v>
      </c>
      <c r="M1331" s="72">
        <v>55.61</v>
      </c>
      <c r="N1331" s="128">
        <f t="shared" si="106"/>
        <v>2.2244000000000002</v>
      </c>
    </row>
    <row r="1332" spans="1:14" x14ac:dyDescent="0.25">
      <c r="A1332" s="92"/>
      <c r="B1332" s="249"/>
      <c r="C1332" s="290"/>
      <c r="D1332" s="290"/>
      <c r="E1332" s="264" t="s">
        <v>74</v>
      </c>
      <c r="F1332" s="264">
        <v>80</v>
      </c>
      <c r="G1332" s="264">
        <v>80</v>
      </c>
      <c r="H1332" s="263">
        <v>80</v>
      </c>
      <c r="I1332" s="264">
        <v>5.28</v>
      </c>
      <c r="J1332" s="264">
        <v>0.96</v>
      </c>
      <c r="K1332" s="264">
        <v>28.24</v>
      </c>
      <c r="L1332" s="264">
        <v>144.80000000000001</v>
      </c>
      <c r="M1332" s="72">
        <v>46.28</v>
      </c>
      <c r="N1332" s="128">
        <f t="shared" si="106"/>
        <v>3.7023999999999999</v>
      </c>
    </row>
    <row r="1333" spans="1:14" x14ac:dyDescent="0.25">
      <c r="A1333" s="92"/>
      <c r="B1333" s="249"/>
      <c r="C1333" s="290"/>
      <c r="D1333" s="290"/>
      <c r="E1333" s="264"/>
      <c r="F1333" s="264"/>
      <c r="G1333" s="264"/>
      <c r="H1333" s="263"/>
      <c r="I1333" s="77">
        <f>SUM(I1331:I1332)</f>
        <v>8.76</v>
      </c>
      <c r="J1333" s="77">
        <f t="shared" ref="J1333:L1333" si="110">SUM(J1331:J1332)</f>
        <v>1.56</v>
      </c>
      <c r="K1333" s="77">
        <f t="shared" si="110"/>
        <v>44.239999999999995</v>
      </c>
      <c r="L1333" s="77">
        <f t="shared" si="110"/>
        <v>228.4</v>
      </c>
      <c r="M1333" s="77"/>
      <c r="N1333" s="129">
        <f>SUM(N1331:N1332)</f>
        <v>5.9268000000000001</v>
      </c>
    </row>
    <row r="1334" spans="1:14" ht="12.75" customHeight="1" x14ac:dyDescent="0.25">
      <c r="A1334" s="113"/>
      <c r="B1334" s="117"/>
      <c r="C1334" s="117"/>
      <c r="D1334" s="117"/>
      <c r="E1334" s="113"/>
      <c r="F1334" s="113"/>
      <c r="G1334" s="113"/>
      <c r="H1334" s="92"/>
      <c r="I1334" s="132"/>
      <c r="J1334" s="132"/>
      <c r="K1334" s="132"/>
      <c r="L1334" s="132"/>
      <c r="M1334" s="132"/>
      <c r="N1334" s="128"/>
    </row>
    <row r="1335" spans="1:14" x14ac:dyDescent="0.25">
      <c r="A1335" s="92" t="s">
        <v>240</v>
      </c>
      <c r="B1335" s="536" t="s">
        <v>241</v>
      </c>
      <c r="C1335" s="295"/>
      <c r="D1335" s="295"/>
      <c r="E1335" s="92" t="s">
        <v>130</v>
      </c>
      <c r="F1335" s="92">
        <v>1.74</v>
      </c>
      <c r="G1335" s="92">
        <v>1.74</v>
      </c>
      <c r="H1335" s="92"/>
      <c r="I1335" s="92">
        <v>0.17</v>
      </c>
      <c r="J1335" s="92">
        <v>0.02</v>
      </c>
      <c r="K1335" s="92">
        <v>1.19</v>
      </c>
      <c r="L1335" s="92">
        <v>5.81</v>
      </c>
      <c r="M1335" s="72">
        <v>31.32</v>
      </c>
      <c r="N1335" s="128">
        <f t="shared" si="106"/>
        <v>5.4496799999999998E-2</v>
      </c>
    </row>
    <row r="1336" spans="1:14" x14ac:dyDescent="0.25">
      <c r="A1336" s="539" t="s">
        <v>242</v>
      </c>
      <c r="B1336" s="536"/>
      <c r="C1336" s="295"/>
      <c r="D1336" s="295"/>
      <c r="E1336" s="92" t="s">
        <v>65</v>
      </c>
      <c r="F1336" s="92">
        <v>37</v>
      </c>
      <c r="G1336" s="92">
        <v>37</v>
      </c>
      <c r="H1336" s="92"/>
      <c r="I1336" s="92">
        <v>3.81</v>
      </c>
      <c r="J1336" s="92">
        <v>0.4</v>
      </c>
      <c r="K1336" s="92">
        <v>25.48</v>
      </c>
      <c r="L1336" s="92">
        <v>123.6</v>
      </c>
      <c r="M1336" s="72">
        <v>31.32</v>
      </c>
      <c r="N1336" s="128">
        <f t="shared" si="106"/>
        <v>1.1588399999999999</v>
      </c>
    </row>
    <row r="1337" spans="1:14" x14ac:dyDescent="0.25">
      <c r="A1337" s="540"/>
      <c r="B1337" s="257"/>
      <c r="C1337" s="295">
        <v>75</v>
      </c>
      <c r="D1337" s="295">
        <v>75</v>
      </c>
      <c r="E1337" s="92" t="s">
        <v>20</v>
      </c>
      <c r="F1337" s="92">
        <v>20</v>
      </c>
      <c r="G1337" s="92">
        <v>20</v>
      </c>
      <c r="H1337" s="92"/>
      <c r="I1337" s="92" t="s">
        <v>21</v>
      </c>
      <c r="J1337" s="92" t="s">
        <v>21</v>
      </c>
      <c r="K1337" s="92">
        <v>1.96</v>
      </c>
      <c r="L1337" s="92">
        <v>7.8</v>
      </c>
      <c r="M1337" s="72">
        <v>52.87</v>
      </c>
      <c r="N1337" s="128">
        <f t="shared" si="106"/>
        <v>1.0573999999999999</v>
      </c>
    </row>
    <row r="1338" spans="1:14" ht="20.399999999999999" x14ac:dyDescent="0.25">
      <c r="A1338" s="92"/>
      <c r="B1338" s="257"/>
      <c r="C1338" s="295"/>
      <c r="D1338" s="295"/>
      <c r="E1338" s="92" t="s">
        <v>23</v>
      </c>
      <c r="F1338" s="92">
        <v>1.68</v>
      </c>
      <c r="G1338" s="92">
        <v>1.68</v>
      </c>
      <c r="H1338" s="92"/>
      <c r="I1338" s="92">
        <v>0.01</v>
      </c>
      <c r="J1338" s="92">
        <v>1.22</v>
      </c>
      <c r="K1338" s="92">
        <v>0.04</v>
      </c>
      <c r="L1338" s="92">
        <v>11.1</v>
      </c>
      <c r="M1338" s="72">
        <v>504.7</v>
      </c>
      <c r="N1338" s="128">
        <f t="shared" si="106"/>
        <v>0.84789599999999998</v>
      </c>
    </row>
    <row r="1339" spans="1:14" x14ac:dyDescent="0.25">
      <c r="A1339" s="92"/>
      <c r="B1339" s="257"/>
      <c r="C1339" s="295"/>
      <c r="D1339" s="295"/>
      <c r="E1339" s="92" t="s">
        <v>92</v>
      </c>
      <c r="F1339" s="92">
        <v>20</v>
      </c>
      <c r="G1339" s="92">
        <v>20</v>
      </c>
      <c r="H1339" s="92"/>
      <c r="I1339" s="92">
        <v>0.2</v>
      </c>
      <c r="J1339" s="92">
        <v>0.2</v>
      </c>
      <c r="K1339" s="92">
        <v>0.01</v>
      </c>
      <c r="L1339" s="92">
        <v>2.73</v>
      </c>
      <c r="M1339" s="72">
        <v>220.75</v>
      </c>
      <c r="N1339" s="128">
        <f t="shared" si="106"/>
        <v>4.415</v>
      </c>
    </row>
    <row r="1340" spans="1:14" x14ac:dyDescent="0.25">
      <c r="A1340" s="92"/>
      <c r="B1340" s="257"/>
      <c r="C1340" s="295"/>
      <c r="D1340" s="295"/>
      <c r="E1340" s="92" t="s">
        <v>22</v>
      </c>
      <c r="F1340" s="92">
        <v>5.0000000000000001E-3</v>
      </c>
      <c r="G1340" s="92">
        <v>5.0000000000000001E-3</v>
      </c>
      <c r="H1340" s="92"/>
      <c r="I1340" s="92" t="s">
        <v>21</v>
      </c>
      <c r="J1340" s="92" t="s">
        <v>21</v>
      </c>
      <c r="K1340" s="92" t="s">
        <v>21</v>
      </c>
      <c r="L1340" s="92" t="s">
        <v>21</v>
      </c>
      <c r="M1340" s="72"/>
      <c r="N1340" s="128">
        <f t="shared" si="106"/>
        <v>0</v>
      </c>
    </row>
    <row r="1341" spans="1:14" x14ac:dyDescent="0.25">
      <c r="A1341" s="92"/>
      <c r="B1341" s="257"/>
      <c r="C1341" s="295"/>
      <c r="D1341" s="295"/>
      <c r="E1341" s="92" t="s">
        <v>129</v>
      </c>
      <c r="F1341" s="92">
        <v>1.1000000000000001</v>
      </c>
      <c r="G1341" s="92">
        <v>1.1000000000000001</v>
      </c>
      <c r="H1341" s="92"/>
      <c r="I1341" s="92" t="s">
        <v>21</v>
      </c>
      <c r="J1341" s="92" t="s">
        <v>21</v>
      </c>
      <c r="K1341" s="92" t="s">
        <v>21</v>
      </c>
      <c r="L1341" s="92" t="s">
        <v>21</v>
      </c>
      <c r="M1341" s="72"/>
      <c r="N1341" s="128">
        <f t="shared" si="106"/>
        <v>0</v>
      </c>
    </row>
    <row r="1342" spans="1:14" x14ac:dyDescent="0.25">
      <c r="A1342" s="92"/>
      <c r="B1342" s="257"/>
      <c r="C1342" s="295"/>
      <c r="D1342" s="295"/>
      <c r="E1342" s="92" t="s">
        <v>243</v>
      </c>
      <c r="F1342" s="92">
        <v>25.2</v>
      </c>
      <c r="G1342" s="92">
        <v>25.2</v>
      </c>
      <c r="H1342" s="92"/>
      <c r="I1342" s="92">
        <v>4.21</v>
      </c>
      <c r="J1342" s="92">
        <v>2.27</v>
      </c>
      <c r="K1342" s="92">
        <v>0.5</v>
      </c>
      <c r="L1342" s="92">
        <v>40.07</v>
      </c>
      <c r="M1342" s="72">
        <v>321.70999999999998</v>
      </c>
      <c r="N1342" s="128">
        <f t="shared" si="106"/>
        <v>8.1070919999999997</v>
      </c>
    </row>
    <row r="1343" spans="1:14" x14ac:dyDescent="0.25">
      <c r="A1343" s="92"/>
      <c r="B1343" s="257"/>
      <c r="C1343" s="295"/>
      <c r="D1343" s="295"/>
      <c r="E1343" s="92" t="s">
        <v>92</v>
      </c>
      <c r="F1343" s="92">
        <v>2.4</v>
      </c>
      <c r="G1343" s="92">
        <v>2.4</v>
      </c>
      <c r="H1343" s="92"/>
      <c r="I1343" s="92">
        <v>0.43</v>
      </c>
      <c r="J1343" s="92">
        <v>0.39</v>
      </c>
      <c r="K1343" s="92">
        <v>0.02</v>
      </c>
      <c r="L1343" s="92">
        <v>5.3</v>
      </c>
      <c r="M1343" s="72">
        <v>220.75</v>
      </c>
      <c r="N1343" s="128">
        <f t="shared" si="106"/>
        <v>0.52979999999999994</v>
      </c>
    </row>
    <row r="1344" spans="1:14" x14ac:dyDescent="0.25">
      <c r="A1344" s="92"/>
      <c r="B1344" s="257"/>
      <c r="C1344" s="295"/>
      <c r="D1344" s="295"/>
      <c r="E1344" s="92" t="s">
        <v>20</v>
      </c>
      <c r="F1344" s="92">
        <v>2.4</v>
      </c>
      <c r="G1344" s="92">
        <v>2.4</v>
      </c>
      <c r="H1344" s="92"/>
      <c r="I1344" s="92" t="s">
        <v>21</v>
      </c>
      <c r="J1344" s="92" t="s">
        <v>21</v>
      </c>
      <c r="K1344" s="92">
        <v>2.39</v>
      </c>
      <c r="L1344" s="92">
        <v>9.09</v>
      </c>
      <c r="M1344" s="72">
        <v>52.87</v>
      </c>
      <c r="N1344" s="128">
        <f t="shared" si="106"/>
        <v>0.126888</v>
      </c>
    </row>
    <row r="1345" spans="1:14" ht="12" customHeight="1" x14ac:dyDescent="0.25">
      <c r="A1345" s="92"/>
      <c r="B1345" s="257"/>
      <c r="C1345" s="295"/>
      <c r="D1345" s="295"/>
      <c r="E1345" s="92" t="s">
        <v>65</v>
      </c>
      <c r="F1345" s="92">
        <v>1.2</v>
      </c>
      <c r="G1345" s="92">
        <v>1.2</v>
      </c>
      <c r="H1345" s="92"/>
      <c r="I1345" s="92" t="s">
        <v>21</v>
      </c>
      <c r="J1345" s="92" t="s">
        <v>21</v>
      </c>
      <c r="K1345" s="102">
        <v>1</v>
      </c>
      <c r="L1345" s="102">
        <v>4</v>
      </c>
      <c r="M1345" s="72">
        <v>31.32</v>
      </c>
      <c r="N1345" s="128">
        <f t="shared" si="106"/>
        <v>3.7583999999999999E-2</v>
      </c>
    </row>
    <row r="1346" spans="1:14" x14ac:dyDescent="0.25">
      <c r="A1346" s="92"/>
      <c r="B1346" s="257"/>
      <c r="C1346" s="295"/>
      <c r="D1346" s="295"/>
      <c r="E1346" s="92" t="s">
        <v>80</v>
      </c>
      <c r="F1346" s="92">
        <v>1.6</v>
      </c>
      <c r="G1346" s="92">
        <v>1.6</v>
      </c>
      <c r="H1346" s="92"/>
      <c r="I1346" s="92">
        <v>0.18</v>
      </c>
      <c r="J1346" s="92">
        <v>0.17</v>
      </c>
      <c r="K1346" s="92" t="s">
        <v>21</v>
      </c>
      <c r="L1346" s="92">
        <v>2.35</v>
      </c>
      <c r="M1346" s="72">
        <v>220.75</v>
      </c>
      <c r="N1346" s="128">
        <f t="shared" si="106"/>
        <v>0.35320000000000007</v>
      </c>
    </row>
    <row r="1347" spans="1:14" ht="12" customHeight="1" x14ac:dyDescent="0.25">
      <c r="A1347" s="92"/>
      <c r="B1347" s="257"/>
      <c r="C1347" s="295"/>
      <c r="D1347" s="295"/>
      <c r="E1347" s="92" t="s">
        <v>82</v>
      </c>
      <c r="F1347" s="92">
        <v>0.25</v>
      </c>
      <c r="G1347" s="92">
        <v>0.25</v>
      </c>
      <c r="H1347" s="92"/>
      <c r="I1347" s="92" t="s">
        <v>21</v>
      </c>
      <c r="J1347" s="92">
        <v>0.24</v>
      </c>
      <c r="K1347" s="92" t="s">
        <v>21</v>
      </c>
      <c r="L1347" s="92">
        <v>2.25</v>
      </c>
      <c r="M1347" s="72">
        <v>118.3</v>
      </c>
      <c r="N1347" s="128">
        <f t="shared" si="106"/>
        <v>2.9575000000000001E-2</v>
      </c>
    </row>
    <row r="1348" spans="1:14" x14ac:dyDescent="0.25">
      <c r="A1348" s="92"/>
      <c r="B1348" s="257"/>
      <c r="C1348" s="295"/>
      <c r="D1348" s="295"/>
      <c r="E1348" s="92" t="s">
        <v>213</v>
      </c>
      <c r="F1348" s="92"/>
      <c r="G1348" s="92">
        <v>46.4</v>
      </c>
      <c r="H1348" s="92"/>
      <c r="I1348" s="92" t="s">
        <v>21</v>
      </c>
      <c r="J1348" s="92" t="s">
        <v>21</v>
      </c>
      <c r="K1348" s="92" t="s">
        <v>21</v>
      </c>
      <c r="L1348" s="92" t="s">
        <v>21</v>
      </c>
      <c r="M1348" s="72"/>
      <c r="N1348" s="128"/>
    </row>
    <row r="1349" spans="1:14" x14ac:dyDescent="0.25">
      <c r="A1349" s="92"/>
      <c r="B1349" s="257"/>
      <c r="C1349" s="295"/>
      <c r="D1349" s="295"/>
      <c r="E1349" s="92" t="s">
        <v>244</v>
      </c>
      <c r="F1349" s="92"/>
      <c r="G1349" s="92">
        <v>30</v>
      </c>
      <c r="H1349" s="92"/>
      <c r="I1349" s="92" t="s">
        <v>21</v>
      </c>
      <c r="J1349" s="92" t="s">
        <v>21</v>
      </c>
      <c r="K1349" s="92" t="s">
        <v>21</v>
      </c>
      <c r="L1349" s="92" t="s">
        <v>21</v>
      </c>
      <c r="M1349" s="72"/>
      <c r="N1349" s="128"/>
    </row>
    <row r="1350" spans="1:14" x14ac:dyDescent="0.25">
      <c r="A1350" s="92"/>
      <c r="B1350" s="257"/>
      <c r="C1350" s="295"/>
      <c r="D1350" s="295"/>
      <c r="E1350" s="92"/>
      <c r="F1350" s="92"/>
      <c r="G1350" s="92"/>
      <c r="H1350" s="92">
        <v>75</v>
      </c>
      <c r="I1350" s="258">
        <f>SUM(I1335:I1349)</f>
        <v>9.009999999999998</v>
      </c>
      <c r="J1350" s="258">
        <f t="shared" ref="J1350:M1350" si="111">SUM(J1335:J1349)</f>
        <v>4.91</v>
      </c>
      <c r="K1350" s="258">
        <f t="shared" si="111"/>
        <v>32.590000000000003</v>
      </c>
      <c r="L1350" s="258">
        <f t="shared" si="111"/>
        <v>214.1</v>
      </c>
      <c r="M1350" s="258">
        <f t="shared" si="111"/>
        <v>1806.6599999999999</v>
      </c>
      <c r="N1350" s="129">
        <f>SUM(N1335:N1349)</f>
        <v>16.717771800000001</v>
      </c>
    </row>
    <row r="1351" spans="1:14" x14ac:dyDescent="0.25">
      <c r="A1351" s="92"/>
      <c r="B1351" s="259" t="s">
        <v>84</v>
      </c>
      <c r="C1351" s="307"/>
      <c r="D1351" s="307"/>
      <c r="E1351" s="258"/>
      <c r="F1351" s="258"/>
      <c r="G1351" s="258"/>
      <c r="H1351" s="258"/>
      <c r="I1351" s="125">
        <f>I1350+I1333+I1330+I1323+I1317+I1305</f>
        <v>74.780000000000015</v>
      </c>
      <c r="J1351" s="125">
        <f>J1350+J1333+J1330+J1323+J1317+J1305</f>
        <v>48.440000000000005</v>
      </c>
      <c r="K1351" s="125">
        <f>K1350+K1333+K1330+K1323+K1317+K1305</f>
        <v>142.226</v>
      </c>
      <c r="L1351" s="125">
        <f>L1350+L1333+L1330+L1323+L1317+L1305</f>
        <v>1258.45</v>
      </c>
      <c r="M1351" s="125"/>
      <c r="N1351" s="129">
        <f>N1350+N1333+N1330+N1327+N1323+N1317+N1305</f>
        <v>105.69530680000001</v>
      </c>
    </row>
    <row r="1352" spans="1:14" x14ac:dyDescent="0.25">
      <c r="A1352" s="92"/>
      <c r="B1352" s="265" t="s">
        <v>245</v>
      </c>
      <c r="C1352" s="293"/>
      <c r="D1352" s="293"/>
      <c r="E1352" s="121"/>
      <c r="F1352" s="121"/>
      <c r="G1352" s="121"/>
      <c r="H1352" s="258"/>
      <c r="I1352" s="125">
        <f>I1351+I1297</f>
        <v>101.28000000000002</v>
      </c>
      <c r="J1352" s="125">
        <f>J1351+J1297</f>
        <v>78.564000000000007</v>
      </c>
      <c r="K1352" s="125">
        <f>K1351+K1297</f>
        <v>334.06600000000003</v>
      </c>
      <c r="L1352" s="125">
        <f>L1351+L1297</f>
        <v>2297.85</v>
      </c>
      <c r="M1352" s="125"/>
      <c r="N1352" s="129">
        <f>N1351+N1297</f>
        <v>155.36118780000001</v>
      </c>
    </row>
    <row r="1353" spans="1:14" ht="20.399999999999999" x14ac:dyDescent="0.25">
      <c r="A1353" s="251" t="s">
        <v>1</v>
      </c>
      <c r="B1353" s="250" t="s">
        <v>2</v>
      </c>
      <c r="C1353" s="291"/>
      <c r="D1353" s="291"/>
      <c r="E1353" s="251" t="s">
        <v>3</v>
      </c>
      <c r="F1353" s="251" t="s">
        <v>4</v>
      </c>
      <c r="G1353" s="251" t="s">
        <v>5</v>
      </c>
      <c r="H1353" s="251" t="s">
        <v>6</v>
      </c>
      <c r="I1353" s="251" t="s">
        <v>7</v>
      </c>
      <c r="J1353" s="251" t="s">
        <v>8</v>
      </c>
      <c r="K1353" s="251" t="s">
        <v>9</v>
      </c>
      <c r="L1353" s="251" t="s">
        <v>10</v>
      </c>
      <c r="M1353" s="72" t="s">
        <v>11</v>
      </c>
      <c r="N1353" s="128"/>
    </row>
    <row r="1354" spans="1:14" x14ac:dyDescent="0.25">
      <c r="A1354" s="552" t="s">
        <v>320</v>
      </c>
      <c r="B1354" s="554"/>
      <c r="C1354" s="309"/>
      <c r="D1354" s="309"/>
      <c r="E1354" s="258"/>
      <c r="F1354" s="258"/>
      <c r="G1354" s="258"/>
      <c r="H1354" s="258"/>
      <c r="I1354" s="258"/>
      <c r="J1354" s="258"/>
      <c r="K1354" s="258"/>
      <c r="L1354" s="258"/>
      <c r="M1354" s="72"/>
      <c r="N1354" s="128"/>
    </row>
    <row r="1355" spans="1:14" x14ac:dyDescent="0.25">
      <c r="A1355" s="551" t="s">
        <v>14</v>
      </c>
      <c r="B1355" s="552"/>
      <c r="C1355" s="307"/>
      <c r="D1355" s="307"/>
      <c r="E1355" s="92"/>
      <c r="F1355" s="92"/>
      <c r="G1355" s="92"/>
      <c r="H1355" s="92"/>
      <c r="I1355" s="92"/>
      <c r="J1355" s="92"/>
      <c r="K1355" s="92"/>
      <c r="L1355" s="92"/>
      <c r="M1355" s="72"/>
      <c r="N1355" s="128"/>
    </row>
    <row r="1356" spans="1:14" ht="12" customHeight="1" x14ac:dyDescent="0.25">
      <c r="A1356" s="92"/>
      <c r="B1356" s="257" t="s">
        <v>266</v>
      </c>
      <c r="C1356" s="295">
        <v>100</v>
      </c>
      <c r="D1356" s="295">
        <v>100</v>
      </c>
      <c r="E1356" s="92" t="s">
        <v>267</v>
      </c>
      <c r="F1356" s="92">
        <v>100</v>
      </c>
      <c r="G1356" s="92">
        <v>100</v>
      </c>
      <c r="H1356" s="92"/>
      <c r="I1356" s="258">
        <v>12.8</v>
      </c>
      <c r="J1356" s="258">
        <v>20.100000000000001</v>
      </c>
      <c r="K1356" s="258">
        <v>0.5</v>
      </c>
      <c r="L1356" s="258">
        <v>225</v>
      </c>
      <c r="M1356" s="72">
        <v>268.77999999999997</v>
      </c>
      <c r="N1356" s="128">
        <f t="shared" si="106"/>
        <v>26.877999999999997</v>
      </c>
    </row>
    <row r="1357" spans="1:14" ht="12" customHeight="1" x14ac:dyDescent="0.25">
      <c r="A1357" s="92" t="s">
        <v>268</v>
      </c>
      <c r="B1357" s="536" t="s">
        <v>435</v>
      </c>
      <c r="C1357" s="295"/>
      <c r="D1357" s="295"/>
      <c r="E1357" s="92" t="s">
        <v>436</v>
      </c>
      <c r="F1357" s="92">
        <v>33.299999999999997</v>
      </c>
      <c r="G1357" s="92">
        <v>33.299999999999997</v>
      </c>
      <c r="H1357" s="92"/>
      <c r="I1357" s="92">
        <v>3.53</v>
      </c>
      <c r="J1357" s="92">
        <v>0.37</v>
      </c>
      <c r="K1357" s="92">
        <v>23.81</v>
      </c>
      <c r="L1357" s="92">
        <v>114.6</v>
      </c>
      <c r="M1357" s="72"/>
      <c r="N1357" s="128">
        <f t="shared" si="106"/>
        <v>0</v>
      </c>
    </row>
    <row r="1358" spans="1:14" ht="20.399999999999999" x14ac:dyDescent="0.25">
      <c r="A1358" s="92"/>
      <c r="B1358" s="536"/>
      <c r="C1358" s="366" t="s">
        <v>419</v>
      </c>
      <c r="D1358" s="366" t="s">
        <v>400</v>
      </c>
      <c r="E1358" s="92" t="s">
        <v>23</v>
      </c>
      <c r="F1358" s="92">
        <v>3.5</v>
      </c>
      <c r="G1358" s="92">
        <v>3.5</v>
      </c>
      <c r="H1358" s="92"/>
      <c r="I1358" s="92">
        <v>2.8000000000000001E-2</v>
      </c>
      <c r="J1358" s="92">
        <v>2.54</v>
      </c>
      <c r="K1358" s="92">
        <v>9.0999999999999998E-2</v>
      </c>
      <c r="L1358" s="92">
        <v>23.14</v>
      </c>
      <c r="M1358" s="72">
        <v>504.7</v>
      </c>
      <c r="N1358" s="128">
        <f t="shared" si="106"/>
        <v>1.7664500000000001</v>
      </c>
    </row>
    <row r="1359" spans="1:14" x14ac:dyDescent="0.25">
      <c r="A1359" s="92"/>
      <c r="B1359" s="257"/>
      <c r="C1359" s="295"/>
      <c r="D1359" s="295"/>
      <c r="E1359" s="92" t="s">
        <v>22</v>
      </c>
      <c r="F1359" s="92">
        <v>2</v>
      </c>
      <c r="G1359" s="92">
        <v>2</v>
      </c>
      <c r="H1359" s="92"/>
      <c r="I1359" s="92"/>
      <c r="J1359" s="92" t="s">
        <v>271</v>
      </c>
      <c r="K1359" s="92"/>
      <c r="L1359" s="92"/>
      <c r="M1359" s="72"/>
      <c r="N1359" s="128">
        <f t="shared" si="106"/>
        <v>0</v>
      </c>
    </row>
    <row r="1360" spans="1:14" x14ac:dyDescent="0.25">
      <c r="A1360" s="92"/>
      <c r="B1360" s="257"/>
      <c r="C1360" s="295"/>
      <c r="D1360" s="295"/>
      <c r="E1360" s="92"/>
      <c r="F1360" s="92"/>
      <c r="G1360" s="92"/>
      <c r="H1360" s="92"/>
      <c r="I1360" s="258">
        <f>SUM(I1357:I1359)</f>
        <v>3.5579999999999998</v>
      </c>
      <c r="J1360" s="258">
        <f t="shared" ref="J1360:L1360" si="112">SUM(J1357:J1359)</f>
        <v>2.91</v>
      </c>
      <c r="K1360" s="258">
        <f t="shared" si="112"/>
        <v>23.901</v>
      </c>
      <c r="L1360" s="258">
        <f t="shared" si="112"/>
        <v>137.74</v>
      </c>
      <c r="M1360" s="258"/>
      <c r="N1360" s="129">
        <f>SUM(N1356:N1359)</f>
        <v>28.644449999999996</v>
      </c>
    </row>
    <row r="1361" spans="1:14" ht="12" customHeight="1" x14ac:dyDescent="0.25">
      <c r="A1361" s="92" t="s">
        <v>272</v>
      </c>
      <c r="B1361" s="536" t="s">
        <v>101</v>
      </c>
      <c r="C1361" s="295"/>
      <c r="D1361" s="295"/>
      <c r="E1361" s="92" t="s">
        <v>101</v>
      </c>
      <c r="F1361" s="92">
        <v>6</v>
      </c>
      <c r="G1361" s="92"/>
      <c r="H1361" s="92"/>
      <c r="I1361" s="92">
        <v>0.9</v>
      </c>
      <c r="J1361" s="92">
        <v>0.21</v>
      </c>
      <c r="K1361" s="92"/>
      <c r="L1361" s="92"/>
      <c r="M1361" s="72">
        <v>430.63</v>
      </c>
      <c r="N1361" s="128">
        <f t="shared" si="106"/>
        <v>2.58378</v>
      </c>
    </row>
    <row r="1362" spans="1:14" x14ac:dyDescent="0.25">
      <c r="A1362" s="92"/>
      <c r="B1362" s="536"/>
      <c r="C1362" s="295">
        <v>200</v>
      </c>
      <c r="D1362" s="295">
        <v>200</v>
      </c>
      <c r="E1362" s="92" t="s">
        <v>20</v>
      </c>
      <c r="F1362" s="92">
        <v>18</v>
      </c>
      <c r="G1362" s="92"/>
      <c r="H1362" s="92"/>
      <c r="I1362" s="92"/>
      <c r="J1362" s="92" t="s">
        <v>21</v>
      </c>
      <c r="K1362" s="92">
        <v>17.96</v>
      </c>
      <c r="L1362" s="92">
        <v>68.22</v>
      </c>
      <c r="M1362" s="72">
        <v>52.87</v>
      </c>
      <c r="N1362" s="128">
        <f t="shared" si="106"/>
        <v>0.95165999999999995</v>
      </c>
    </row>
    <row r="1363" spans="1:14" x14ac:dyDescent="0.25">
      <c r="A1363" s="92"/>
      <c r="B1363" s="257"/>
      <c r="C1363" s="295"/>
      <c r="D1363" s="295"/>
      <c r="E1363" s="92" t="s">
        <v>145</v>
      </c>
      <c r="F1363" s="92">
        <v>110</v>
      </c>
      <c r="G1363" s="92"/>
      <c r="H1363" s="92"/>
      <c r="I1363" s="92">
        <v>3.08</v>
      </c>
      <c r="J1363" s="92">
        <v>3.52</v>
      </c>
      <c r="K1363" s="92">
        <v>2.35</v>
      </c>
      <c r="L1363" s="92">
        <v>63.8</v>
      </c>
      <c r="M1363" s="72">
        <v>51.71</v>
      </c>
      <c r="N1363" s="128">
        <f t="shared" si="106"/>
        <v>5.6881000000000004</v>
      </c>
    </row>
    <row r="1364" spans="1:14" ht="12" customHeight="1" x14ac:dyDescent="0.25">
      <c r="A1364" s="92"/>
      <c r="B1364" s="257"/>
      <c r="C1364" s="295"/>
      <c r="D1364" s="295"/>
      <c r="E1364" s="92"/>
      <c r="F1364" s="92"/>
      <c r="G1364" s="92"/>
      <c r="H1364" s="92">
        <v>200</v>
      </c>
      <c r="I1364" s="258">
        <f>SUM(I1361:I1363)</f>
        <v>3.98</v>
      </c>
      <c r="J1364" s="258">
        <f t="shared" ref="J1364:L1364" si="113">SUM(J1361:J1363)</f>
        <v>3.73</v>
      </c>
      <c r="K1364" s="258">
        <f t="shared" si="113"/>
        <v>20.310000000000002</v>
      </c>
      <c r="L1364" s="258">
        <f t="shared" si="113"/>
        <v>132.01999999999998</v>
      </c>
      <c r="M1364" s="258"/>
      <c r="N1364" s="129">
        <f>SUM(N1361:N1363)</f>
        <v>9.2235399999999998</v>
      </c>
    </row>
    <row r="1365" spans="1:14" x14ac:dyDescent="0.25">
      <c r="A1365" s="92" t="s">
        <v>29</v>
      </c>
      <c r="B1365" s="531" t="s">
        <v>30</v>
      </c>
      <c r="C1365" s="290">
        <v>70</v>
      </c>
      <c r="D1365" s="290">
        <v>90</v>
      </c>
      <c r="E1365" s="264" t="s">
        <v>31</v>
      </c>
      <c r="F1365" s="264">
        <v>80</v>
      </c>
      <c r="G1365" s="264">
        <v>80</v>
      </c>
      <c r="H1365" s="263"/>
      <c r="I1365" s="264">
        <v>6.96</v>
      </c>
      <c r="J1365" s="264">
        <v>1.2</v>
      </c>
      <c r="K1365" s="264">
        <v>32.96</v>
      </c>
      <c r="L1365" s="264">
        <v>181</v>
      </c>
      <c r="M1365" s="72">
        <v>55.61</v>
      </c>
      <c r="N1365" s="128">
        <f t="shared" si="106"/>
        <v>4.4488000000000003</v>
      </c>
    </row>
    <row r="1366" spans="1:14" ht="12" customHeight="1" x14ac:dyDescent="0.25">
      <c r="A1366" s="92"/>
      <c r="B1366" s="531"/>
      <c r="C1366" s="290">
        <v>10</v>
      </c>
      <c r="D1366" s="290">
        <v>10</v>
      </c>
      <c r="E1366" s="264" t="s">
        <v>32</v>
      </c>
      <c r="F1366" s="264">
        <v>10</v>
      </c>
      <c r="G1366" s="264"/>
      <c r="H1366" s="263"/>
      <c r="I1366" s="264">
        <v>2.68</v>
      </c>
      <c r="J1366" s="264">
        <v>2.57</v>
      </c>
      <c r="K1366" s="264" t="s">
        <v>21</v>
      </c>
      <c r="L1366" s="264">
        <v>33.79</v>
      </c>
      <c r="M1366" s="72">
        <v>523.4</v>
      </c>
      <c r="N1366" s="128">
        <f t="shared" si="106"/>
        <v>5.234</v>
      </c>
    </row>
    <row r="1367" spans="1:14" x14ac:dyDescent="0.25">
      <c r="A1367" s="92"/>
      <c r="B1367" s="249"/>
      <c r="C1367" s="290">
        <v>10</v>
      </c>
      <c r="D1367" s="290">
        <v>10</v>
      </c>
      <c r="E1367" s="264" t="s">
        <v>33</v>
      </c>
      <c r="F1367" s="264">
        <v>10</v>
      </c>
      <c r="G1367" s="264"/>
      <c r="H1367" s="263"/>
      <c r="I1367" s="264">
        <v>0.08</v>
      </c>
      <c r="J1367" s="264">
        <v>7.25</v>
      </c>
      <c r="K1367" s="264">
        <v>0.26</v>
      </c>
      <c r="L1367" s="264">
        <v>66.099999999999994</v>
      </c>
      <c r="M1367" s="72">
        <v>504.7</v>
      </c>
      <c r="N1367" s="128">
        <f t="shared" si="106"/>
        <v>5.0469999999999997</v>
      </c>
    </row>
    <row r="1368" spans="1:14" ht="20.399999999999999" x14ac:dyDescent="0.25">
      <c r="A1368" s="92"/>
      <c r="B1368" s="249"/>
      <c r="C1368" s="290"/>
      <c r="D1368" s="290"/>
      <c r="E1368" s="264"/>
      <c r="F1368" s="264"/>
      <c r="G1368" s="264"/>
      <c r="H1368" s="263" t="s">
        <v>35</v>
      </c>
      <c r="I1368" s="77">
        <f>SUM(I1365:I1367)</f>
        <v>9.7200000000000006</v>
      </c>
      <c r="J1368" s="77">
        <f t="shared" ref="J1368:L1368" si="114">SUM(J1365:J1367)</f>
        <v>11.02</v>
      </c>
      <c r="K1368" s="77">
        <f t="shared" si="114"/>
        <v>33.22</v>
      </c>
      <c r="L1368" s="77">
        <f t="shared" si="114"/>
        <v>280.89</v>
      </c>
      <c r="M1368" s="77"/>
      <c r="N1368" s="129">
        <f>SUM(N1365:N1367)</f>
        <v>14.729800000000001</v>
      </c>
    </row>
    <row r="1369" spans="1:14" ht="12" customHeight="1" x14ac:dyDescent="0.25">
      <c r="A1369" s="92"/>
      <c r="B1369" s="257" t="s">
        <v>146</v>
      </c>
      <c r="C1369" s="295">
        <v>120</v>
      </c>
      <c r="D1369" s="295">
        <v>120</v>
      </c>
      <c r="E1369" s="92" t="s">
        <v>147</v>
      </c>
      <c r="F1369" s="92">
        <v>120</v>
      </c>
      <c r="G1369" s="92">
        <v>120</v>
      </c>
      <c r="H1369" s="92">
        <v>120</v>
      </c>
      <c r="I1369" s="258">
        <v>1.8</v>
      </c>
      <c r="J1369" s="258">
        <v>8.4000000000000005E-2</v>
      </c>
      <c r="K1369" s="258">
        <v>18.649999999999999</v>
      </c>
      <c r="L1369" s="120">
        <v>74.760000000000005</v>
      </c>
      <c r="M1369" s="72">
        <v>68.900000000000006</v>
      </c>
      <c r="N1369" s="129">
        <f t="shared" si="106"/>
        <v>8.2680000000000007</v>
      </c>
    </row>
    <row r="1370" spans="1:14" x14ac:dyDescent="0.25">
      <c r="A1370" s="264" t="s">
        <v>38</v>
      </c>
      <c r="B1370" s="249" t="s">
        <v>39</v>
      </c>
      <c r="C1370" s="290">
        <v>200</v>
      </c>
      <c r="D1370" s="290">
        <v>200</v>
      </c>
      <c r="E1370" s="264" t="s">
        <v>39</v>
      </c>
      <c r="F1370" s="264">
        <v>200</v>
      </c>
      <c r="G1370" s="264">
        <v>200</v>
      </c>
      <c r="H1370" s="263">
        <v>200</v>
      </c>
      <c r="I1370" s="264"/>
      <c r="J1370" s="264"/>
      <c r="K1370" s="264">
        <v>19</v>
      </c>
      <c r="L1370" s="264">
        <v>75</v>
      </c>
      <c r="M1370" s="72">
        <v>65.86</v>
      </c>
      <c r="N1370" s="129">
        <f t="shared" si="106"/>
        <v>13.172000000000001</v>
      </c>
    </row>
    <row r="1371" spans="1:14" ht="12" customHeight="1" x14ac:dyDescent="0.25">
      <c r="A1371" s="92"/>
      <c r="B1371" s="259" t="s">
        <v>40</v>
      </c>
      <c r="C1371" s="307"/>
      <c r="D1371" s="307"/>
      <c r="E1371" s="92"/>
      <c r="F1371" s="92"/>
      <c r="G1371" s="92"/>
      <c r="H1371" s="92"/>
      <c r="I1371" s="120">
        <f>I1356+I1360+I1364+I1368+I1369+I1370</f>
        <v>31.858000000000001</v>
      </c>
      <c r="J1371" s="120">
        <f t="shared" ref="J1371:L1371" si="115">J1356+J1360+J1364+J1368+J1369+J1370</f>
        <v>37.844000000000008</v>
      </c>
      <c r="K1371" s="120">
        <f t="shared" si="115"/>
        <v>115.58099999999999</v>
      </c>
      <c r="L1371" s="120">
        <f t="shared" si="115"/>
        <v>925.41</v>
      </c>
      <c r="M1371" s="120"/>
      <c r="N1371" s="129">
        <f>N1370+N1369+N1368+N1364+N1360</f>
        <v>74.037790000000001</v>
      </c>
    </row>
    <row r="1372" spans="1:14" ht="12" customHeight="1" x14ac:dyDescent="0.25">
      <c r="A1372" s="551" t="s">
        <v>273</v>
      </c>
      <c r="B1372" s="552"/>
      <c r="C1372" s="307"/>
      <c r="D1372" s="307"/>
      <c r="E1372" s="92"/>
      <c r="F1372" s="92"/>
      <c r="G1372" s="92"/>
      <c r="H1372" s="92"/>
      <c r="I1372" s="92"/>
      <c r="J1372" s="92"/>
      <c r="K1372" s="92"/>
      <c r="L1372" s="92"/>
      <c r="M1372" s="72"/>
      <c r="N1372" s="129"/>
    </row>
    <row r="1373" spans="1:14" x14ac:dyDescent="0.25">
      <c r="A1373" s="92" t="s">
        <v>274</v>
      </c>
      <c r="B1373" s="536" t="s">
        <v>148</v>
      </c>
      <c r="C1373" s="295">
        <v>80</v>
      </c>
      <c r="D1373" s="295">
        <v>120</v>
      </c>
      <c r="E1373" s="92" t="s">
        <v>149</v>
      </c>
      <c r="F1373" s="92">
        <v>99.8</v>
      </c>
      <c r="G1373" s="92">
        <v>74.84</v>
      </c>
      <c r="H1373" s="92"/>
      <c r="I1373" s="102">
        <v>1.49</v>
      </c>
      <c r="J1373" s="108">
        <v>0.08</v>
      </c>
      <c r="K1373" s="92">
        <v>7.64</v>
      </c>
      <c r="L1373" s="92">
        <v>33.53</v>
      </c>
      <c r="M1373" s="72">
        <v>38.06</v>
      </c>
      <c r="N1373" s="128">
        <f t="shared" si="106"/>
        <v>3.7983880000000001</v>
      </c>
    </row>
    <row r="1374" spans="1:14" x14ac:dyDescent="0.25">
      <c r="A1374" s="92"/>
      <c r="B1374" s="536"/>
      <c r="C1374" s="295"/>
      <c r="D1374" s="295"/>
      <c r="E1374" s="92" t="s">
        <v>46</v>
      </c>
      <c r="F1374" s="92">
        <v>40</v>
      </c>
      <c r="G1374" s="92">
        <v>36</v>
      </c>
      <c r="H1374" s="92"/>
      <c r="I1374" s="92">
        <v>0.16</v>
      </c>
      <c r="J1374" s="92">
        <v>4</v>
      </c>
      <c r="K1374" s="92">
        <v>4.0999999999999996</v>
      </c>
      <c r="L1374" s="92">
        <v>15.84</v>
      </c>
      <c r="M1374" s="72">
        <v>83.14</v>
      </c>
      <c r="N1374" s="128">
        <f t="shared" si="106"/>
        <v>3.3256000000000001</v>
      </c>
    </row>
    <row r="1375" spans="1:14" x14ac:dyDescent="0.25">
      <c r="A1375" s="92"/>
      <c r="B1375" s="257"/>
      <c r="C1375" s="295"/>
      <c r="D1375" s="295"/>
      <c r="E1375" s="92" t="s">
        <v>20</v>
      </c>
      <c r="F1375" s="92">
        <v>5</v>
      </c>
      <c r="G1375" s="92">
        <v>5</v>
      </c>
      <c r="H1375" s="92"/>
      <c r="I1375" s="92"/>
      <c r="J1375" s="92" t="s">
        <v>21</v>
      </c>
      <c r="K1375" s="92">
        <v>4.99</v>
      </c>
      <c r="L1375" s="92">
        <v>18.95</v>
      </c>
      <c r="M1375" s="72">
        <v>52.87</v>
      </c>
      <c r="N1375" s="128">
        <f t="shared" ref="N1375:N1423" si="116">F1375*M1375/1000</f>
        <v>0.26434999999999997</v>
      </c>
    </row>
    <row r="1376" spans="1:14" ht="20.399999999999999" x14ac:dyDescent="0.25">
      <c r="A1376" s="92"/>
      <c r="B1376" s="257"/>
      <c r="C1376" s="295"/>
      <c r="D1376" s="295"/>
      <c r="E1376" s="92" t="s">
        <v>52</v>
      </c>
      <c r="F1376" s="92">
        <v>5</v>
      </c>
      <c r="G1376" s="92">
        <v>5</v>
      </c>
      <c r="H1376" s="92"/>
      <c r="I1376" s="92">
        <v>0.04</v>
      </c>
      <c r="J1376" s="92">
        <v>3.63</v>
      </c>
      <c r="K1376" s="92">
        <v>13.2</v>
      </c>
      <c r="L1376" s="92">
        <v>33.049999999999997</v>
      </c>
      <c r="M1376" s="72">
        <v>118.3</v>
      </c>
      <c r="N1376" s="128">
        <f t="shared" si="116"/>
        <v>0.59150000000000003</v>
      </c>
    </row>
    <row r="1377" spans="1:14" x14ac:dyDescent="0.25">
      <c r="A1377" s="92"/>
      <c r="B1377" s="257"/>
      <c r="C1377" s="295"/>
      <c r="D1377" s="295"/>
      <c r="E1377" s="92"/>
      <c r="F1377" s="92"/>
      <c r="G1377" s="92"/>
      <c r="H1377" s="92">
        <v>100</v>
      </c>
      <c r="I1377" s="116">
        <f>SUM(I1373:I1376)</f>
        <v>1.69</v>
      </c>
      <c r="J1377" s="116">
        <f t="shared" ref="J1377:L1377" si="117">SUM(J1373:J1376)</f>
        <v>7.71</v>
      </c>
      <c r="K1377" s="116">
        <f t="shared" si="117"/>
        <v>29.929999999999996</v>
      </c>
      <c r="L1377" s="116">
        <f t="shared" si="117"/>
        <v>101.37</v>
      </c>
      <c r="M1377" s="116"/>
      <c r="N1377" s="129">
        <f>SUM(N1373:N1376)</f>
        <v>7.9798380000000009</v>
      </c>
    </row>
    <row r="1378" spans="1:14" ht="12" customHeight="1" x14ac:dyDescent="0.25">
      <c r="A1378" s="92" t="s">
        <v>275</v>
      </c>
      <c r="B1378" s="536" t="s">
        <v>276</v>
      </c>
      <c r="C1378" s="295"/>
      <c r="D1378" s="295"/>
      <c r="E1378" s="92" t="s">
        <v>198</v>
      </c>
      <c r="F1378" s="92">
        <v>40</v>
      </c>
      <c r="G1378" s="92">
        <v>40</v>
      </c>
      <c r="H1378" s="92"/>
      <c r="I1378" s="92">
        <v>0.63</v>
      </c>
      <c r="J1378" s="92">
        <v>0.56999999999999995</v>
      </c>
      <c r="K1378" s="92">
        <v>0.03</v>
      </c>
      <c r="L1378" s="92">
        <v>7.85</v>
      </c>
      <c r="M1378" s="72"/>
      <c r="N1378" s="128">
        <f t="shared" si="116"/>
        <v>0</v>
      </c>
    </row>
    <row r="1379" spans="1:14" x14ac:dyDescent="0.25">
      <c r="A1379" s="92"/>
      <c r="B1379" s="536"/>
      <c r="C1379" s="366" t="s">
        <v>391</v>
      </c>
      <c r="D1379" s="366" t="s">
        <v>391</v>
      </c>
      <c r="E1379" s="92" t="s">
        <v>53</v>
      </c>
      <c r="F1379" s="92">
        <v>12</v>
      </c>
      <c r="G1379" s="92">
        <v>10</v>
      </c>
      <c r="H1379" s="92"/>
      <c r="I1379" s="92">
        <v>0.13</v>
      </c>
      <c r="J1379" s="92" t="s">
        <v>21</v>
      </c>
      <c r="K1379" s="92">
        <v>0.91</v>
      </c>
      <c r="L1379" s="92">
        <v>4.0999999999999996</v>
      </c>
      <c r="M1379" s="72">
        <v>27.74</v>
      </c>
      <c r="N1379" s="128">
        <f t="shared" si="116"/>
        <v>0.33288000000000001</v>
      </c>
    </row>
    <row r="1380" spans="1:14" ht="20.399999999999999" x14ac:dyDescent="0.25">
      <c r="A1380" s="92"/>
      <c r="B1380" s="257"/>
      <c r="C1380" s="295"/>
      <c r="D1380" s="295"/>
      <c r="E1380" s="92" t="s">
        <v>23</v>
      </c>
      <c r="F1380" s="92">
        <v>5</v>
      </c>
      <c r="G1380" s="92">
        <v>5</v>
      </c>
      <c r="H1380" s="92"/>
      <c r="I1380" s="92">
        <v>0.04</v>
      </c>
      <c r="J1380" s="92">
        <v>3.63</v>
      </c>
      <c r="K1380" s="92">
        <v>0.13</v>
      </c>
      <c r="L1380" s="92">
        <v>33.049999999999997</v>
      </c>
      <c r="M1380" s="72">
        <v>504.7</v>
      </c>
      <c r="N1380" s="128">
        <f t="shared" si="116"/>
        <v>2.5234999999999999</v>
      </c>
    </row>
    <row r="1381" spans="1:14" x14ac:dyDescent="0.25">
      <c r="A1381" s="92"/>
      <c r="B1381" s="257"/>
      <c r="C1381" s="295"/>
      <c r="D1381" s="295"/>
      <c r="E1381" s="92" t="s">
        <v>44</v>
      </c>
      <c r="F1381" s="92">
        <v>12.5</v>
      </c>
      <c r="G1381" s="92">
        <v>10</v>
      </c>
      <c r="H1381" s="92"/>
      <c r="I1381" s="92">
        <v>0.13</v>
      </c>
      <c r="J1381" s="92">
        <v>0.01</v>
      </c>
      <c r="K1381" s="92">
        <v>0.71</v>
      </c>
      <c r="L1381" s="92">
        <v>3.3</v>
      </c>
      <c r="M1381" s="72">
        <v>36.67</v>
      </c>
      <c r="N1381" s="128">
        <f t="shared" si="116"/>
        <v>0.45837499999999998</v>
      </c>
    </row>
    <row r="1382" spans="1:14" x14ac:dyDescent="0.25">
      <c r="A1382" s="92"/>
      <c r="B1382" s="257"/>
      <c r="C1382" s="295"/>
      <c r="D1382" s="295"/>
      <c r="E1382" s="92" t="s">
        <v>55</v>
      </c>
      <c r="F1382" s="92">
        <v>237</v>
      </c>
      <c r="G1382" s="92">
        <v>237</v>
      </c>
      <c r="H1382" s="92"/>
      <c r="I1382" s="92">
        <v>1.95</v>
      </c>
      <c r="J1382" s="92">
        <v>4.9000000000000004</v>
      </c>
      <c r="K1382" s="92">
        <v>2.91</v>
      </c>
      <c r="L1382" s="92">
        <v>8.82</v>
      </c>
      <c r="M1382" s="72"/>
      <c r="N1382" s="128">
        <f t="shared" si="116"/>
        <v>0</v>
      </c>
    </row>
    <row r="1383" spans="1:14" x14ac:dyDescent="0.25">
      <c r="A1383" s="92"/>
      <c r="B1383" s="257"/>
      <c r="C1383" s="295"/>
      <c r="D1383" s="295"/>
      <c r="E1383" s="113" t="s">
        <v>56</v>
      </c>
      <c r="F1383" s="113">
        <v>54</v>
      </c>
      <c r="G1383" s="113">
        <v>40</v>
      </c>
      <c r="H1383" s="92"/>
      <c r="I1383" s="113">
        <v>9.67</v>
      </c>
      <c r="J1383" s="113">
        <v>6.48</v>
      </c>
      <c r="K1383" s="113" t="s">
        <v>21</v>
      </c>
      <c r="L1383" s="113">
        <v>88.29</v>
      </c>
      <c r="M1383" s="72">
        <v>323.91000000000003</v>
      </c>
      <c r="N1383" s="128">
        <f t="shared" si="116"/>
        <v>17.491140000000001</v>
      </c>
    </row>
    <row r="1384" spans="1:14" x14ac:dyDescent="0.25">
      <c r="A1384" s="92"/>
      <c r="B1384" s="257"/>
      <c r="C1384" s="295"/>
      <c r="D1384" s="295"/>
      <c r="E1384" s="92"/>
      <c r="F1384" s="92"/>
      <c r="G1384" s="92"/>
      <c r="H1384" s="92" t="s">
        <v>58</v>
      </c>
      <c r="I1384" s="258">
        <f>SUM(I1379:I1383)</f>
        <v>11.92</v>
      </c>
      <c r="J1384" s="258">
        <f t="shared" ref="J1384:L1384" si="118">SUM(J1379:J1383)</f>
        <v>15.02</v>
      </c>
      <c r="K1384" s="258">
        <f t="shared" si="118"/>
        <v>4.66</v>
      </c>
      <c r="L1384" s="258">
        <f t="shared" si="118"/>
        <v>137.56</v>
      </c>
      <c r="M1384" s="258"/>
      <c r="N1384" s="129">
        <f>SUM(N1378:N1383)</f>
        <v>20.805895</v>
      </c>
    </row>
    <row r="1385" spans="1:14" x14ac:dyDescent="0.25">
      <c r="A1385" s="195" t="s">
        <v>277</v>
      </c>
      <c r="B1385" s="195" t="s">
        <v>177</v>
      </c>
      <c r="C1385" s="195"/>
      <c r="D1385" s="195"/>
      <c r="E1385" s="92" t="s">
        <v>61</v>
      </c>
      <c r="F1385" s="92">
        <v>52</v>
      </c>
      <c r="G1385" s="92">
        <v>38</v>
      </c>
      <c r="H1385" s="92"/>
      <c r="I1385" s="92">
        <v>10.23</v>
      </c>
      <c r="J1385" s="92">
        <v>6.6</v>
      </c>
      <c r="K1385" s="92">
        <v>0.23</v>
      </c>
      <c r="L1385" s="92">
        <v>89.9</v>
      </c>
      <c r="M1385" s="72">
        <v>323.91000000000003</v>
      </c>
      <c r="N1385" s="128">
        <f t="shared" si="116"/>
        <v>16.843319999999999</v>
      </c>
    </row>
    <row r="1386" spans="1:14" x14ac:dyDescent="0.25">
      <c r="A1386" s="195"/>
      <c r="B1386" s="195"/>
      <c r="C1386" s="195"/>
      <c r="D1386" s="195"/>
      <c r="E1386" s="92" t="s">
        <v>72</v>
      </c>
      <c r="F1386" s="92">
        <v>8</v>
      </c>
      <c r="G1386" s="92">
        <v>8</v>
      </c>
      <c r="H1386" s="92"/>
      <c r="I1386" s="92">
        <v>0.69</v>
      </c>
      <c r="J1386" s="92">
        <v>0.12</v>
      </c>
      <c r="K1386" s="92">
        <v>13.09</v>
      </c>
      <c r="L1386" s="92">
        <v>16.72</v>
      </c>
      <c r="M1386" s="72">
        <v>55.61</v>
      </c>
      <c r="N1386" s="128">
        <f t="shared" si="116"/>
        <v>0.44488</v>
      </c>
    </row>
    <row r="1387" spans="1:14" x14ac:dyDescent="0.25">
      <c r="A1387" s="92"/>
      <c r="B1387" s="257"/>
      <c r="C1387" s="295"/>
      <c r="D1387" s="295"/>
      <c r="E1387" s="92" t="s">
        <v>278</v>
      </c>
      <c r="F1387" s="92">
        <v>11</v>
      </c>
      <c r="G1387" s="92">
        <v>11</v>
      </c>
      <c r="H1387" s="92"/>
      <c r="I1387" s="92">
        <v>0.31</v>
      </c>
      <c r="J1387" s="92">
        <v>0.35</v>
      </c>
      <c r="K1387" s="92">
        <v>0.51</v>
      </c>
      <c r="L1387" s="92">
        <v>6.38</v>
      </c>
      <c r="M1387" s="72">
        <v>51.71</v>
      </c>
      <c r="N1387" s="128">
        <f t="shared" si="116"/>
        <v>0.56881000000000004</v>
      </c>
    </row>
    <row r="1388" spans="1:14" ht="12" customHeight="1" x14ac:dyDescent="0.25">
      <c r="A1388" s="92"/>
      <c r="B1388" s="257"/>
      <c r="C1388" s="295"/>
      <c r="D1388" s="295"/>
      <c r="E1388" s="92" t="s">
        <v>53</v>
      </c>
      <c r="F1388" s="92">
        <v>31</v>
      </c>
      <c r="G1388" s="92">
        <v>26</v>
      </c>
      <c r="H1388" s="92"/>
      <c r="I1388" s="92">
        <v>0.36</v>
      </c>
      <c r="J1388" s="92" t="s">
        <v>21</v>
      </c>
      <c r="K1388" s="92">
        <v>2.54</v>
      </c>
      <c r="L1388" s="92">
        <v>10.68</v>
      </c>
      <c r="M1388" s="72">
        <v>27.74</v>
      </c>
      <c r="N1388" s="128">
        <f t="shared" si="116"/>
        <v>0.85993999999999993</v>
      </c>
    </row>
    <row r="1389" spans="1:14" ht="20.399999999999999" x14ac:dyDescent="0.25">
      <c r="A1389" s="92"/>
      <c r="B1389" s="257"/>
      <c r="C1389" s="295">
        <v>70</v>
      </c>
      <c r="D1389" s="295">
        <v>70</v>
      </c>
      <c r="E1389" s="92" t="s">
        <v>52</v>
      </c>
      <c r="F1389" s="92">
        <v>4</v>
      </c>
      <c r="G1389" s="92">
        <v>4</v>
      </c>
      <c r="H1389" s="92"/>
      <c r="I1389" s="92"/>
      <c r="J1389" s="92">
        <v>3.99</v>
      </c>
      <c r="K1389" s="92" t="s">
        <v>21</v>
      </c>
      <c r="L1389" s="92">
        <v>35.96</v>
      </c>
      <c r="M1389" s="72">
        <v>118.3</v>
      </c>
      <c r="N1389" s="128">
        <f t="shared" si="116"/>
        <v>0.47320000000000001</v>
      </c>
    </row>
    <row r="1390" spans="1:14" x14ac:dyDescent="0.25">
      <c r="A1390" s="92"/>
      <c r="B1390" s="257"/>
      <c r="C1390" s="295"/>
      <c r="D1390" s="295"/>
      <c r="E1390" s="92" t="s">
        <v>92</v>
      </c>
      <c r="F1390" s="92">
        <v>5</v>
      </c>
      <c r="G1390" s="92">
        <v>5</v>
      </c>
      <c r="H1390" s="92"/>
      <c r="I1390" s="92">
        <v>0.63</v>
      </c>
      <c r="J1390" s="92">
        <v>0.56999999999999995</v>
      </c>
      <c r="K1390" s="92">
        <v>0.03</v>
      </c>
      <c r="L1390" s="92">
        <v>7.85</v>
      </c>
      <c r="M1390" s="72">
        <v>220.75</v>
      </c>
      <c r="N1390" s="128">
        <f t="shared" si="116"/>
        <v>1.10375</v>
      </c>
    </row>
    <row r="1391" spans="1:14" ht="12" customHeight="1" x14ac:dyDescent="0.25">
      <c r="A1391" s="92"/>
      <c r="B1391" s="257"/>
      <c r="C1391" s="295"/>
      <c r="D1391" s="295"/>
      <c r="E1391" s="92" t="s">
        <v>94</v>
      </c>
      <c r="F1391" s="113">
        <v>6</v>
      </c>
      <c r="G1391" s="113">
        <v>6</v>
      </c>
      <c r="H1391" s="92"/>
      <c r="I1391" s="92">
        <v>0.61</v>
      </c>
      <c r="J1391" s="92">
        <v>0.06</v>
      </c>
      <c r="K1391" s="92">
        <v>4.0999999999999996</v>
      </c>
      <c r="L1391" s="92">
        <v>20.04</v>
      </c>
      <c r="M1391" s="72"/>
      <c r="N1391" s="128">
        <f t="shared" si="116"/>
        <v>0</v>
      </c>
    </row>
    <row r="1392" spans="1:14" ht="11.25" customHeight="1" x14ac:dyDescent="0.25">
      <c r="A1392" s="92"/>
      <c r="B1392" s="257"/>
      <c r="C1392" s="295"/>
      <c r="D1392" s="295"/>
      <c r="E1392" s="92" t="s">
        <v>96</v>
      </c>
      <c r="F1392" s="92"/>
      <c r="G1392" s="92">
        <v>82</v>
      </c>
      <c r="H1392" s="92"/>
      <c r="I1392" s="92"/>
      <c r="J1392" s="92"/>
      <c r="K1392" s="92"/>
      <c r="L1392" s="92"/>
      <c r="M1392" s="72"/>
      <c r="N1392" s="128"/>
    </row>
    <row r="1393" spans="1:14" ht="20.399999999999999" x14ac:dyDescent="0.25">
      <c r="A1393" s="92"/>
      <c r="B1393" s="257"/>
      <c r="C1393" s="295"/>
      <c r="D1393" s="295"/>
      <c r="E1393" s="92" t="s">
        <v>52</v>
      </c>
      <c r="F1393" s="92">
        <v>4</v>
      </c>
      <c r="G1393" s="92">
        <v>4</v>
      </c>
      <c r="H1393" s="92"/>
      <c r="I1393" s="92"/>
      <c r="J1393" s="92">
        <v>3.99</v>
      </c>
      <c r="K1393" s="92" t="s">
        <v>21</v>
      </c>
      <c r="L1393" s="102">
        <v>35.96</v>
      </c>
      <c r="M1393" s="72">
        <v>118.3</v>
      </c>
      <c r="N1393" s="128">
        <f t="shared" si="116"/>
        <v>0.47320000000000001</v>
      </c>
    </row>
    <row r="1394" spans="1:14" ht="12" customHeight="1" x14ac:dyDescent="0.25">
      <c r="A1394" s="92"/>
      <c r="B1394" s="257"/>
      <c r="C1394" s="295"/>
      <c r="D1394" s="295"/>
      <c r="E1394" s="92"/>
      <c r="F1394" s="92"/>
      <c r="G1394" s="92"/>
      <c r="H1394" s="92"/>
      <c r="I1394" s="258">
        <f>SUM(I1385:I1393)</f>
        <v>12.83</v>
      </c>
      <c r="J1394" s="258">
        <f>SUM(J1385:J1393)</f>
        <v>15.68</v>
      </c>
      <c r="K1394" s="258">
        <f>SUM(K1385:K1393)</f>
        <v>20.5</v>
      </c>
      <c r="L1394" s="258">
        <f>SUM(L1385:L1393)</f>
        <v>223.49</v>
      </c>
      <c r="M1394" s="258"/>
      <c r="N1394" s="129">
        <f>SUM(N1385:N1393)</f>
        <v>20.767099999999996</v>
      </c>
    </row>
    <row r="1395" spans="1:14" ht="12" customHeight="1" x14ac:dyDescent="0.25">
      <c r="A1395" s="546" t="s">
        <v>205</v>
      </c>
      <c r="B1395" s="547" t="s">
        <v>206</v>
      </c>
      <c r="C1395" s="304"/>
      <c r="D1395" s="304"/>
      <c r="E1395" s="255" t="s">
        <v>207</v>
      </c>
      <c r="F1395" s="255">
        <v>35.700000000000003</v>
      </c>
      <c r="G1395" s="255">
        <v>35.700000000000003</v>
      </c>
      <c r="H1395" s="255"/>
      <c r="I1395" s="255">
        <v>2.8</v>
      </c>
      <c r="J1395" s="255">
        <v>0.4</v>
      </c>
      <c r="K1395" s="255">
        <v>28.5</v>
      </c>
      <c r="L1395" s="255">
        <v>132</v>
      </c>
      <c r="M1395" s="110">
        <v>64.72</v>
      </c>
      <c r="N1395" s="128">
        <f t="shared" si="116"/>
        <v>2.3105040000000003</v>
      </c>
    </row>
    <row r="1396" spans="1:14" x14ac:dyDescent="0.25">
      <c r="A1396" s="546"/>
      <c r="B1396" s="548"/>
      <c r="C1396" s="378" t="s">
        <v>405</v>
      </c>
      <c r="D1396" s="378" t="s">
        <v>429</v>
      </c>
      <c r="E1396" s="255" t="s">
        <v>208</v>
      </c>
      <c r="F1396" s="255">
        <v>5</v>
      </c>
      <c r="G1396" s="255">
        <v>5</v>
      </c>
      <c r="H1396" s="255"/>
      <c r="I1396" s="255"/>
      <c r="J1396" s="255">
        <v>14.9</v>
      </c>
      <c r="K1396" s="255"/>
      <c r="L1396" s="255">
        <v>134.80000000000001</v>
      </c>
      <c r="M1396" s="110">
        <v>504.7</v>
      </c>
      <c r="N1396" s="128">
        <f t="shared" si="116"/>
        <v>2.5234999999999999</v>
      </c>
    </row>
    <row r="1397" spans="1:14" x14ac:dyDescent="0.25">
      <c r="A1397" s="546"/>
      <c r="B1397" s="254"/>
      <c r="C1397" s="305"/>
      <c r="D1397" s="305"/>
      <c r="E1397" s="255" t="s">
        <v>209</v>
      </c>
      <c r="F1397" s="255">
        <v>2</v>
      </c>
      <c r="G1397" s="255">
        <v>2</v>
      </c>
      <c r="H1397" s="255"/>
      <c r="I1397" s="255"/>
      <c r="J1397" s="255"/>
      <c r="K1397" s="255"/>
      <c r="L1397" s="255"/>
      <c r="M1397" s="110"/>
      <c r="N1397" s="128">
        <f t="shared" si="116"/>
        <v>0</v>
      </c>
    </row>
    <row r="1398" spans="1:14" ht="12" customHeight="1" x14ac:dyDescent="0.25">
      <c r="A1398" s="546"/>
      <c r="B1398" s="111"/>
      <c r="C1398" s="111"/>
      <c r="D1398" s="111"/>
      <c r="E1398" s="255" t="s">
        <v>210</v>
      </c>
      <c r="F1398" s="255"/>
      <c r="G1398" s="255"/>
      <c r="H1398" s="255">
        <v>200</v>
      </c>
      <c r="I1398" s="112">
        <f>SUM(I1395:I1397)</f>
        <v>2.8</v>
      </c>
      <c r="J1398" s="112">
        <f t="shared" ref="J1398:L1398" si="119">SUM(J1395:J1397)</f>
        <v>15.3</v>
      </c>
      <c r="K1398" s="112">
        <f t="shared" si="119"/>
        <v>28.5</v>
      </c>
      <c r="L1398" s="112">
        <f t="shared" si="119"/>
        <v>266.8</v>
      </c>
      <c r="M1398" s="112"/>
      <c r="N1398" s="129">
        <f>SUM(N1395:N1397)</f>
        <v>4.8340040000000002</v>
      </c>
    </row>
    <row r="1399" spans="1:14" x14ac:dyDescent="0.25">
      <c r="A1399" s="264" t="s">
        <v>182</v>
      </c>
      <c r="B1399" s="541" t="s">
        <v>183</v>
      </c>
      <c r="C1399" s="300"/>
      <c r="D1399" s="300"/>
      <c r="E1399" s="264" t="s">
        <v>46</v>
      </c>
      <c r="F1399" s="264">
        <v>25</v>
      </c>
      <c r="G1399" s="264">
        <v>22</v>
      </c>
      <c r="H1399" s="263"/>
      <c r="I1399" s="264">
        <v>0.1</v>
      </c>
      <c r="J1399" s="264">
        <v>0.09</v>
      </c>
      <c r="K1399" s="264">
        <v>2.2000000000000002</v>
      </c>
      <c r="L1399" s="264">
        <v>9.9</v>
      </c>
      <c r="M1399" s="72">
        <v>83.14</v>
      </c>
      <c r="N1399" s="128">
        <f t="shared" si="116"/>
        <v>2.0785</v>
      </c>
    </row>
    <row r="1400" spans="1:14" x14ac:dyDescent="0.25">
      <c r="A1400" s="264"/>
      <c r="B1400" s="542"/>
      <c r="C1400" s="301"/>
      <c r="D1400" s="301"/>
      <c r="E1400" s="264" t="s">
        <v>20</v>
      </c>
      <c r="F1400" s="264">
        <v>20</v>
      </c>
      <c r="G1400" s="264">
        <v>20</v>
      </c>
      <c r="H1400" s="263"/>
      <c r="I1400" s="264"/>
      <c r="J1400" s="264"/>
      <c r="K1400" s="264">
        <v>19.96</v>
      </c>
      <c r="L1400" s="264">
        <v>75.8</v>
      </c>
      <c r="M1400" s="72">
        <v>52.87</v>
      </c>
      <c r="N1400" s="128">
        <f t="shared" si="116"/>
        <v>1.0573999999999999</v>
      </c>
    </row>
    <row r="1401" spans="1:14" ht="15" customHeight="1" x14ac:dyDescent="0.25">
      <c r="A1401" s="264"/>
      <c r="B1401" s="249"/>
      <c r="C1401" s="290"/>
      <c r="D1401" s="290"/>
      <c r="E1401" s="264"/>
      <c r="F1401" s="264"/>
      <c r="G1401" s="264"/>
      <c r="H1401" s="263">
        <v>200</v>
      </c>
      <c r="I1401" s="77">
        <f>SUM(I1399:I1400)</f>
        <v>0.1</v>
      </c>
      <c r="J1401" s="77">
        <f t="shared" ref="J1401:L1401" si="120">SUM(J1399:J1400)</f>
        <v>0.09</v>
      </c>
      <c r="K1401" s="77">
        <f t="shared" si="120"/>
        <v>22.16</v>
      </c>
      <c r="L1401" s="77">
        <f t="shared" si="120"/>
        <v>85.7</v>
      </c>
      <c r="M1401" s="77"/>
      <c r="N1401" s="129">
        <f>SUM(N1399:N1400)</f>
        <v>3.1358999999999999</v>
      </c>
    </row>
    <row r="1402" spans="1:14" x14ac:dyDescent="0.25">
      <c r="A1402" s="92"/>
      <c r="B1402" s="541" t="s">
        <v>72</v>
      </c>
      <c r="C1402" s="364" t="s">
        <v>378</v>
      </c>
      <c r="D1402" s="364" t="s">
        <v>379</v>
      </c>
      <c r="E1402" s="83" t="s">
        <v>73</v>
      </c>
      <c r="F1402" s="83">
        <v>40</v>
      </c>
      <c r="G1402" s="83">
        <v>40</v>
      </c>
      <c r="H1402" s="84">
        <v>40</v>
      </c>
      <c r="I1402" s="264">
        <v>3.48</v>
      </c>
      <c r="J1402" s="264">
        <v>0.6</v>
      </c>
      <c r="K1402" s="264">
        <v>16</v>
      </c>
      <c r="L1402" s="264">
        <v>83.6</v>
      </c>
      <c r="M1402" s="72">
        <v>55.61</v>
      </c>
      <c r="N1402" s="128">
        <f t="shared" si="116"/>
        <v>2.2244000000000002</v>
      </c>
    </row>
    <row r="1403" spans="1:14" x14ac:dyDescent="0.25">
      <c r="A1403" s="92"/>
      <c r="B1403" s="542"/>
      <c r="C1403" s="301"/>
      <c r="D1403" s="301"/>
      <c r="E1403" s="264" t="s">
        <v>74</v>
      </c>
      <c r="F1403" s="264">
        <v>80</v>
      </c>
      <c r="G1403" s="264">
        <v>80</v>
      </c>
      <c r="H1403" s="263">
        <v>80</v>
      </c>
      <c r="I1403" s="264">
        <v>5.28</v>
      </c>
      <c r="J1403" s="264">
        <v>0.96</v>
      </c>
      <c r="K1403" s="264">
        <v>28.24</v>
      </c>
      <c r="L1403" s="264">
        <v>144.80000000000001</v>
      </c>
      <c r="M1403" s="72">
        <v>46.28</v>
      </c>
      <c r="N1403" s="128">
        <f t="shared" si="116"/>
        <v>3.7023999999999999</v>
      </c>
    </row>
    <row r="1404" spans="1:14" ht="22.5" customHeight="1" x14ac:dyDescent="0.25">
      <c r="A1404" s="92"/>
      <c r="B1404" s="249"/>
      <c r="C1404" s="290"/>
      <c r="D1404" s="290"/>
      <c r="E1404" s="264"/>
      <c r="F1404" s="264"/>
      <c r="G1404" s="264"/>
      <c r="H1404" s="263"/>
      <c r="I1404" s="77">
        <f>SUM(I1402:I1403)</f>
        <v>8.76</v>
      </c>
      <c r="J1404" s="77">
        <f t="shared" ref="J1404:L1404" si="121">SUM(J1402:J1403)</f>
        <v>1.56</v>
      </c>
      <c r="K1404" s="77">
        <f t="shared" si="121"/>
        <v>44.239999999999995</v>
      </c>
      <c r="L1404" s="77">
        <f t="shared" si="121"/>
        <v>228.4</v>
      </c>
      <c r="M1404" s="77"/>
      <c r="N1404" s="129">
        <f>SUM(N1402:N1403)</f>
        <v>5.9268000000000001</v>
      </c>
    </row>
    <row r="1405" spans="1:14" x14ac:dyDescent="0.25">
      <c r="A1405" s="539" t="s">
        <v>279</v>
      </c>
      <c r="B1405" s="537" t="s">
        <v>280</v>
      </c>
      <c r="C1405" s="296"/>
      <c r="D1405" s="296"/>
      <c r="E1405" s="92" t="s">
        <v>65</v>
      </c>
      <c r="F1405" s="92">
        <v>31</v>
      </c>
      <c r="G1405" s="92">
        <v>31</v>
      </c>
      <c r="H1405" s="92">
        <v>100</v>
      </c>
      <c r="I1405" s="92">
        <v>3.22</v>
      </c>
      <c r="J1405" s="92">
        <v>0.34</v>
      </c>
      <c r="K1405" s="92">
        <v>21.91</v>
      </c>
      <c r="L1405" s="92">
        <v>104.5</v>
      </c>
      <c r="M1405" s="72">
        <v>31.32</v>
      </c>
      <c r="N1405" s="128">
        <f t="shared" si="116"/>
        <v>0.97092000000000001</v>
      </c>
    </row>
    <row r="1406" spans="1:14" x14ac:dyDescent="0.25">
      <c r="A1406" s="550"/>
      <c r="B1406" s="538"/>
      <c r="C1406" s="297"/>
      <c r="D1406" s="297"/>
      <c r="E1406" s="92" t="s">
        <v>130</v>
      </c>
      <c r="F1406" s="92">
        <v>1</v>
      </c>
      <c r="G1406" s="92">
        <v>10</v>
      </c>
      <c r="H1406" s="92"/>
      <c r="I1406" s="92">
        <v>1.04</v>
      </c>
      <c r="J1406" s="92">
        <v>0.11</v>
      </c>
      <c r="K1406" s="92">
        <v>6.91</v>
      </c>
      <c r="L1406" s="92">
        <v>33.700000000000003</v>
      </c>
      <c r="M1406" s="72">
        <v>31.32</v>
      </c>
      <c r="N1406" s="128">
        <f t="shared" si="116"/>
        <v>3.1320000000000001E-2</v>
      </c>
    </row>
    <row r="1407" spans="1:14" x14ac:dyDescent="0.25">
      <c r="A1407" s="550"/>
      <c r="B1407" s="257"/>
      <c r="C1407" s="295"/>
      <c r="D1407" s="295"/>
      <c r="E1407" s="92" t="s">
        <v>92</v>
      </c>
      <c r="F1407" s="92">
        <v>0.6</v>
      </c>
      <c r="G1407" s="92">
        <v>2.6</v>
      </c>
      <c r="H1407" s="92"/>
      <c r="I1407" s="92">
        <v>3.3</v>
      </c>
      <c r="J1407" s="92">
        <v>2.99</v>
      </c>
      <c r="K1407" s="92">
        <v>0.18</v>
      </c>
      <c r="L1407" s="92">
        <v>40.82</v>
      </c>
      <c r="M1407" s="72">
        <v>220.75</v>
      </c>
      <c r="N1407" s="128">
        <f t="shared" si="116"/>
        <v>0.13244999999999998</v>
      </c>
    </row>
    <row r="1408" spans="1:14" ht="20.399999999999999" x14ac:dyDescent="0.25">
      <c r="A1408" s="261"/>
      <c r="B1408" s="257"/>
      <c r="C1408" s="295"/>
      <c r="D1408" s="295"/>
      <c r="E1408" s="92" t="s">
        <v>23</v>
      </c>
      <c r="F1408" s="92">
        <v>31</v>
      </c>
      <c r="G1408" s="92">
        <v>3.1</v>
      </c>
      <c r="H1408" s="92"/>
      <c r="I1408" s="92">
        <v>0.248</v>
      </c>
      <c r="J1408" s="92">
        <v>22.5</v>
      </c>
      <c r="K1408" s="92">
        <v>0.81</v>
      </c>
      <c r="L1408" s="92">
        <v>204.91</v>
      </c>
      <c r="M1408" s="72">
        <v>504.7</v>
      </c>
      <c r="N1408" s="128">
        <f t="shared" si="116"/>
        <v>15.6457</v>
      </c>
    </row>
    <row r="1409" spans="1:14" x14ac:dyDescent="0.25">
      <c r="A1409" s="261"/>
      <c r="B1409" s="257"/>
      <c r="C1409" s="295">
        <v>100</v>
      </c>
      <c r="D1409" s="295">
        <v>100</v>
      </c>
      <c r="E1409" s="92" t="s">
        <v>20</v>
      </c>
      <c r="F1409" s="92">
        <v>10</v>
      </c>
      <c r="G1409" s="92">
        <v>10</v>
      </c>
      <c r="H1409" s="92"/>
      <c r="I1409" s="92" t="s">
        <v>21</v>
      </c>
      <c r="J1409" s="92" t="s">
        <v>21</v>
      </c>
      <c r="K1409" s="92">
        <v>9.98</v>
      </c>
      <c r="L1409" s="92">
        <v>37.9</v>
      </c>
      <c r="M1409" s="72">
        <v>52.87</v>
      </c>
      <c r="N1409" s="128">
        <f t="shared" si="116"/>
        <v>0.52869999999999995</v>
      </c>
    </row>
    <row r="1410" spans="1:14" x14ac:dyDescent="0.25">
      <c r="A1410" s="262"/>
      <c r="B1410" s="257"/>
      <c r="C1410" s="295"/>
      <c r="D1410" s="295"/>
      <c r="E1410" s="92" t="s">
        <v>129</v>
      </c>
      <c r="F1410" s="92">
        <v>1.2</v>
      </c>
      <c r="G1410" s="92">
        <v>12</v>
      </c>
      <c r="H1410" s="92"/>
      <c r="I1410" s="92" t="s">
        <v>21</v>
      </c>
      <c r="J1410" s="92" t="s">
        <v>21</v>
      </c>
      <c r="K1410" s="92" t="s">
        <v>21</v>
      </c>
      <c r="L1410" s="92" t="s">
        <v>21</v>
      </c>
      <c r="M1410" s="72"/>
      <c r="N1410" s="128">
        <f t="shared" si="116"/>
        <v>0</v>
      </c>
    </row>
    <row r="1411" spans="1:14" x14ac:dyDescent="0.25">
      <c r="A1411" s="92"/>
      <c r="B1411" s="257"/>
      <c r="C1411" s="295"/>
      <c r="D1411" s="295"/>
      <c r="E1411" s="92" t="s">
        <v>145</v>
      </c>
      <c r="F1411" s="92">
        <v>125</v>
      </c>
      <c r="G1411" s="92">
        <v>125</v>
      </c>
      <c r="H1411" s="92"/>
      <c r="I1411" s="92">
        <v>3.35</v>
      </c>
      <c r="J1411" s="102">
        <v>3.13</v>
      </c>
      <c r="K1411" s="92">
        <v>5.91</v>
      </c>
      <c r="L1411" s="92">
        <v>50.65</v>
      </c>
      <c r="M1411" s="72">
        <v>51.71</v>
      </c>
      <c r="N1411" s="128">
        <f t="shared" si="116"/>
        <v>6.4637500000000001</v>
      </c>
    </row>
    <row r="1412" spans="1:14" x14ac:dyDescent="0.25">
      <c r="A1412" s="92"/>
      <c r="B1412" s="257"/>
      <c r="C1412" s="295"/>
      <c r="D1412" s="295"/>
      <c r="E1412" s="92" t="s">
        <v>22</v>
      </c>
      <c r="F1412" s="92">
        <v>4</v>
      </c>
      <c r="G1412" s="92">
        <v>4</v>
      </c>
      <c r="H1412" s="92"/>
      <c r="I1412" s="92" t="s">
        <v>21</v>
      </c>
      <c r="J1412" s="92" t="s">
        <v>21</v>
      </c>
      <c r="K1412" s="92" t="s">
        <v>21</v>
      </c>
      <c r="L1412" s="113"/>
      <c r="M1412" s="72"/>
      <c r="N1412" s="128">
        <f t="shared" si="116"/>
        <v>0</v>
      </c>
    </row>
    <row r="1413" spans="1:14" x14ac:dyDescent="0.25">
      <c r="A1413" s="92"/>
      <c r="B1413" s="257"/>
      <c r="C1413" s="295"/>
      <c r="D1413" s="295"/>
      <c r="E1413" s="92" t="s">
        <v>281</v>
      </c>
      <c r="F1413" s="92">
        <v>50</v>
      </c>
      <c r="G1413" s="92">
        <v>50</v>
      </c>
      <c r="H1413" s="92"/>
      <c r="I1413" s="92" t="s">
        <v>21</v>
      </c>
      <c r="J1413" s="92" t="s">
        <v>21</v>
      </c>
      <c r="K1413" s="92" t="s">
        <v>21</v>
      </c>
      <c r="L1413" s="92" t="s">
        <v>21</v>
      </c>
      <c r="M1413" s="72"/>
      <c r="N1413" s="128"/>
    </row>
    <row r="1414" spans="1:14" x14ac:dyDescent="0.25">
      <c r="A1414" s="92"/>
      <c r="B1414" s="257"/>
      <c r="C1414" s="295"/>
      <c r="D1414" s="295"/>
      <c r="E1414" s="92" t="s">
        <v>133</v>
      </c>
      <c r="F1414" s="92"/>
      <c r="G1414" s="92"/>
      <c r="H1414" s="92"/>
      <c r="I1414" s="92" t="s">
        <v>21</v>
      </c>
      <c r="J1414" s="92" t="s">
        <v>21</v>
      </c>
      <c r="K1414" s="92" t="s">
        <v>21</v>
      </c>
      <c r="L1414" s="92" t="s">
        <v>21</v>
      </c>
      <c r="M1414" s="72"/>
      <c r="N1414" s="128"/>
    </row>
    <row r="1415" spans="1:14" x14ac:dyDescent="0.25">
      <c r="A1415" s="92"/>
      <c r="B1415" s="257"/>
      <c r="C1415" s="295"/>
      <c r="D1415" s="295"/>
      <c r="E1415" s="92" t="s">
        <v>155</v>
      </c>
      <c r="F1415" s="92">
        <v>30.6</v>
      </c>
      <c r="G1415" s="92">
        <v>22.5</v>
      </c>
      <c r="H1415" s="92"/>
      <c r="I1415" s="92">
        <v>5.69</v>
      </c>
      <c r="J1415" s="92">
        <v>3.67</v>
      </c>
      <c r="K1415" s="92"/>
      <c r="L1415" s="92">
        <v>50.3</v>
      </c>
      <c r="M1415" s="72">
        <v>323.91000000000003</v>
      </c>
      <c r="N1415" s="128">
        <f t="shared" si="116"/>
        <v>9.9116460000000011</v>
      </c>
    </row>
    <row r="1416" spans="1:14" x14ac:dyDescent="0.25">
      <c r="A1416" s="92"/>
      <c r="B1416" s="257"/>
      <c r="C1416" s="295"/>
      <c r="D1416" s="295"/>
      <c r="E1416" s="92" t="s">
        <v>51</v>
      </c>
      <c r="F1416" s="92">
        <v>39.299999999999997</v>
      </c>
      <c r="G1416" s="92">
        <v>29.5</v>
      </c>
      <c r="H1416" s="92"/>
      <c r="I1416" s="92">
        <v>0.59</v>
      </c>
      <c r="J1416" s="92">
        <v>0.11</v>
      </c>
      <c r="K1416" s="92" t="s">
        <v>21</v>
      </c>
      <c r="L1416" s="92">
        <v>24.19</v>
      </c>
      <c r="M1416" s="72">
        <v>30.16</v>
      </c>
      <c r="N1416" s="128">
        <f t="shared" si="116"/>
        <v>1.1852880000000001</v>
      </c>
    </row>
    <row r="1417" spans="1:14" ht="12" customHeight="1" x14ac:dyDescent="0.25">
      <c r="A1417" s="92"/>
      <c r="B1417" s="257"/>
      <c r="C1417" s="295"/>
      <c r="D1417" s="295"/>
      <c r="E1417" s="92" t="s">
        <v>53</v>
      </c>
      <c r="F1417" s="92">
        <v>10.1</v>
      </c>
      <c r="G1417" s="92">
        <v>8.5</v>
      </c>
      <c r="H1417" s="92"/>
      <c r="I1417" s="92">
        <v>0.14000000000000001</v>
      </c>
      <c r="J1417" s="92" t="s">
        <v>21</v>
      </c>
      <c r="K1417" s="92">
        <v>0.97</v>
      </c>
      <c r="L1417" s="92">
        <v>4.13</v>
      </c>
      <c r="M1417" s="72">
        <v>27.74</v>
      </c>
      <c r="N1417" s="128">
        <f t="shared" si="116"/>
        <v>0.28017399999999998</v>
      </c>
    </row>
    <row r="1418" spans="1:14" ht="12" customHeight="1" x14ac:dyDescent="0.25">
      <c r="A1418" s="92"/>
      <c r="B1418" s="257"/>
      <c r="C1418" s="295"/>
      <c r="D1418" s="295"/>
      <c r="E1418" s="92" t="s">
        <v>23</v>
      </c>
      <c r="F1418" s="92">
        <v>6.5</v>
      </c>
      <c r="G1418" s="92">
        <v>6.5</v>
      </c>
      <c r="H1418" s="92"/>
      <c r="I1418" s="92">
        <v>0.05</v>
      </c>
      <c r="J1418" s="92">
        <v>4.71</v>
      </c>
      <c r="K1418" s="92">
        <v>0.16</v>
      </c>
      <c r="L1418" s="92">
        <v>42.97</v>
      </c>
      <c r="M1418" s="72">
        <v>504.7</v>
      </c>
      <c r="N1418" s="128">
        <f t="shared" si="116"/>
        <v>3.2805499999999999</v>
      </c>
    </row>
    <row r="1419" spans="1:14" x14ac:dyDescent="0.25">
      <c r="A1419" s="92"/>
      <c r="B1419" s="257"/>
      <c r="C1419" s="295"/>
      <c r="D1419" s="295"/>
      <c r="E1419" s="92" t="s">
        <v>227</v>
      </c>
      <c r="F1419" s="92"/>
      <c r="G1419" s="92">
        <v>65</v>
      </c>
      <c r="H1419" s="92"/>
      <c r="I1419" s="92"/>
      <c r="J1419" s="92"/>
      <c r="K1419" s="92"/>
      <c r="L1419" s="92"/>
      <c r="M1419" s="72"/>
      <c r="N1419" s="128"/>
    </row>
    <row r="1420" spans="1:14" x14ac:dyDescent="0.25">
      <c r="A1420" s="92"/>
      <c r="B1420" s="257"/>
      <c r="C1420" s="295"/>
      <c r="D1420" s="295"/>
      <c r="E1420" s="92" t="s">
        <v>80</v>
      </c>
      <c r="F1420" s="92">
        <v>0.3</v>
      </c>
      <c r="G1420" s="92">
        <v>1.5</v>
      </c>
      <c r="H1420" s="92"/>
      <c r="I1420" s="92">
        <v>0.18</v>
      </c>
      <c r="J1420" s="92">
        <v>0.17</v>
      </c>
      <c r="K1420" s="92" t="s">
        <v>21</v>
      </c>
      <c r="L1420" s="92">
        <v>2.35</v>
      </c>
      <c r="M1420" s="72">
        <v>220.75</v>
      </c>
      <c r="N1420" s="128">
        <f t="shared" si="116"/>
        <v>6.6224999999999992E-2</v>
      </c>
    </row>
    <row r="1421" spans="1:14" x14ac:dyDescent="0.25">
      <c r="A1421" s="92"/>
      <c r="B1421" s="257"/>
      <c r="C1421" s="295"/>
      <c r="D1421" s="295"/>
      <c r="E1421" s="92" t="s">
        <v>282</v>
      </c>
      <c r="F1421" s="92">
        <v>2.5</v>
      </c>
      <c r="G1421" s="92">
        <v>0.2</v>
      </c>
      <c r="H1421" s="92"/>
      <c r="I1421" s="92" t="s">
        <v>21</v>
      </c>
      <c r="J1421" s="92">
        <v>0.24</v>
      </c>
      <c r="K1421" s="92" t="s">
        <v>21</v>
      </c>
      <c r="L1421" s="92">
        <v>2.25</v>
      </c>
      <c r="M1421" s="72"/>
      <c r="N1421" s="128">
        <f t="shared" si="116"/>
        <v>0</v>
      </c>
    </row>
    <row r="1422" spans="1:14" ht="12" customHeight="1" x14ac:dyDescent="0.25">
      <c r="A1422" s="92"/>
      <c r="B1422" s="257"/>
      <c r="C1422" s="295"/>
      <c r="D1422" s="295"/>
      <c r="E1422" s="92" t="s">
        <v>283</v>
      </c>
      <c r="F1422" s="92"/>
      <c r="G1422" s="92"/>
      <c r="H1422" s="92">
        <v>100</v>
      </c>
      <c r="I1422" s="92" t="s">
        <v>21</v>
      </c>
      <c r="J1422" s="92" t="s">
        <v>21</v>
      </c>
      <c r="K1422" s="92" t="s">
        <v>21</v>
      </c>
      <c r="L1422" s="92" t="s">
        <v>21</v>
      </c>
      <c r="M1422" s="72"/>
      <c r="N1422" s="128"/>
    </row>
    <row r="1423" spans="1:14" ht="20.399999999999999" x14ac:dyDescent="0.25">
      <c r="A1423" s="92"/>
      <c r="B1423" s="257"/>
      <c r="C1423" s="295"/>
      <c r="D1423" s="295"/>
      <c r="E1423" s="92" t="s">
        <v>23</v>
      </c>
      <c r="F1423" s="92">
        <v>1.2</v>
      </c>
      <c r="G1423" s="92"/>
      <c r="H1423" s="92"/>
      <c r="I1423" s="92"/>
      <c r="J1423" s="92"/>
      <c r="K1423" s="92"/>
      <c r="L1423" s="92"/>
      <c r="M1423" s="72">
        <v>504.7</v>
      </c>
      <c r="N1423" s="128">
        <f t="shared" si="116"/>
        <v>0.60563999999999996</v>
      </c>
    </row>
    <row r="1424" spans="1:14" x14ac:dyDescent="0.25">
      <c r="A1424" s="92"/>
      <c r="B1424" s="257"/>
      <c r="C1424" s="295"/>
      <c r="D1424" s="295"/>
      <c r="E1424" s="92" t="s">
        <v>213</v>
      </c>
      <c r="F1424" s="92">
        <v>46.4</v>
      </c>
      <c r="G1424" s="92"/>
      <c r="H1424" s="92"/>
      <c r="I1424" s="102"/>
      <c r="J1424" s="92"/>
      <c r="K1424" s="92"/>
      <c r="L1424" s="92"/>
      <c r="M1424" s="72"/>
      <c r="N1424" s="128"/>
    </row>
    <row r="1425" spans="1:14" ht="12" customHeight="1" x14ac:dyDescent="0.25">
      <c r="A1425" s="92"/>
      <c r="B1425" s="257"/>
      <c r="C1425" s="295"/>
      <c r="D1425" s="295"/>
      <c r="E1425" s="92"/>
      <c r="F1425" s="92"/>
      <c r="G1425" s="92"/>
      <c r="H1425" s="92"/>
      <c r="I1425" s="120">
        <f>SUM(I1405:I1424)</f>
        <v>17.808</v>
      </c>
      <c r="J1425" s="120">
        <f t="shared" ref="J1425:L1425" si="122">SUM(J1405:J1424)</f>
        <v>37.970000000000006</v>
      </c>
      <c r="K1425" s="120">
        <f t="shared" si="122"/>
        <v>46.83</v>
      </c>
      <c r="L1425" s="120">
        <f t="shared" si="122"/>
        <v>598.66999999999996</v>
      </c>
      <c r="M1425" s="120"/>
      <c r="N1425" s="129">
        <f>SUM(N1405:N1424)</f>
        <v>39.102363000000011</v>
      </c>
    </row>
    <row r="1426" spans="1:14" x14ac:dyDescent="0.25">
      <c r="A1426" s="92"/>
      <c r="B1426" s="259" t="s">
        <v>84</v>
      </c>
      <c r="C1426" s="307"/>
      <c r="D1426" s="307"/>
      <c r="E1426" s="258"/>
      <c r="F1426" s="258"/>
      <c r="G1426" s="258"/>
      <c r="H1426" s="258"/>
      <c r="I1426" s="120">
        <f>I1425+I1371</f>
        <v>49.665999999999997</v>
      </c>
      <c r="J1426" s="120">
        <f>J1425+J1371</f>
        <v>75.814000000000021</v>
      </c>
      <c r="K1426" s="120">
        <f>K1425+K1371</f>
        <v>162.411</v>
      </c>
      <c r="L1426" s="120">
        <f>L1425+L1371</f>
        <v>1524.08</v>
      </c>
      <c r="M1426" s="120"/>
      <c r="N1426" s="129">
        <f>N1425+N1404+N1401+N1398+N1394+N1384+N1377</f>
        <v>102.55190000000002</v>
      </c>
    </row>
    <row r="1427" spans="1:14" x14ac:dyDescent="0.25">
      <c r="A1427" s="258"/>
      <c r="B1427" s="265" t="s">
        <v>245</v>
      </c>
      <c r="C1427" s="293"/>
      <c r="D1427" s="293"/>
      <c r="E1427" s="113"/>
      <c r="F1427" s="113"/>
      <c r="G1427" s="113"/>
      <c r="H1427" s="92"/>
      <c r="I1427" s="114">
        <f>I1426+I1371</f>
        <v>81.524000000000001</v>
      </c>
      <c r="J1427" s="114">
        <f>J1426+J1371</f>
        <v>113.65800000000003</v>
      </c>
      <c r="K1427" s="114">
        <f>K1426+K1371</f>
        <v>277.99199999999996</v>
      </c>
      <c r="L1427" s="114">
        <f>L1426+L1371</f>
        <v>2449.4899999999998</v>
      </c>
      <c r="M1427" s="114"/>
      <c r="N1427" s="129">
        <f>N1426+N1371</f>
        <v>176.58969000000002</v>
      </c>
    </row>
    <row r="1428" spans="1:14" ht="12" customHeight="1" x14ac:dyDescent="0.25">
      <c r="A1428" s="251" t="s">
        <v>1</v>
      </c>
      <c r="B1428" s="250" t="s">
        <v>2</v>
      </c>
      <c r="C1428" s="291"/>
      <c r="D1428" s="291"/>
      <c r="E1428" s="251" t="s">
        <v>3</v>
      </c>
      <c r="F1428" s="251" t="s">
        <v>4</v>
      </c>
      <c r="G1428" s="251" t="s">
        <v>5</v>
      </c>
      <c r="H1428" s="251" t="s">
        <v>6</v>
      </c>
      <c r="I1428" s="251" t="s">
        <v>7</v>
      </c>
      <c r="J1428" s="251" t="s">
        <v>8</v>
      </c>
      <c r="K1428" s="251" t="s">
        <v>9</v>
      </c>
      <c r="L1428" s="251" t="s">
        <v>10</v>
      </c>
      <c r="M1428" s="72" t="s">
        <v>11</v>
      </c>
      <c r="N1428" s="128"/>
    </row>
    <row r="1429" spans="1:14" x14ac:dyDescent="0.25">
      <c r="H1429" s="5"/>
      <c r="M1429" s="5"/>
      <c r="N1429" s="5"/>
    </row>
    <row r="1430" spans="1:14" x14ac:dyDescent="0.25">
      <c r="H1430" s="5"/>
      <c r="M1430" s="5"/>
      <c r="N1430" s="5"/>
    </row>
    <row r="1431" spans="1:14" x14ac:dyDescent="0.25">
      <c r="H1431" s="5"/>
      <c r="M1431" s="5"/>
      <c r="N1431" s="5"/>
    </row>
    <row r="1432" spans="1:14" x14ac:dyDescent="0.25">
      <c r="H1432" s="5"/>
      <c r="M1432" s="5"/>
      <c r="N1432" s="5"/>
    </row>
    <row r="1433" spans="1:14" x14ac:dyDescent="0.25">
      <c r="H1433" s="5"/>
      <c r="M1433" s="5"/>
      <c r="N1433" s="5"/>
    </row>
    <row r="1434" spans="1:14" ht="12" customHeight="1" x14ac:dyDescent="0.25">
      <c r="H1434" s="5"/>
      <c r="M1434" s="5"/>
      <c r="N1434" s="5"/>
    </row>
    <row r="1435" spans="1:14" x14ac:dyDescent="0.25">
      <c r="H1435" s="5"/>
      <c r="M1435" s="5"/>
      <c r="N1435" s="5"/>
    </row>
    <row r="1436" spans="1:14" ht="12" customHeight="1" x14ac:dyDescent="0.25">
      <c r="H1436" s="5"/>
      <c r="M1436" s="5"/>
      <c r="N1436" s="5"/>
    </row>
    <row r="1437" spans="1:14" x14ac:dyDescent="0.25">
      <c r="H1437" s="5"/>
      <c r="M1437" s="5"/>
      <c r="N1437" s="5"/>
    </row>
    <row r="1438" spans="1:14" x14ac:dyDescent="0.25">
      <c r="H1438" s="5"/>
      <c r="M1438" s="5"/>
      <c r="N1438" s="5"/>
    </row>
    <row r="1439" spans="1:14" ht="12" customHeight="1" x14ac:dyDescent="0.25">
      <c r="H1439" s="5"/>
      <c r="M1439" s="5"/>
      <c r="N1439" s="5"/>
    </row>
    <row r="1440" spans="1:14" ht="12" customHeight="1" x14ac:dyDescent="0.25">
      <c r="H1440" s="5"/>
      <c r="M1440" s="5"/>
      <c r="N1440" s="5"/>
    </row>
    <row r="1441" spans="8:14" x14ac:dyDescent="0.25">
      <c r="H1441" s="5"/>
      <c r="M1441" s="5"/>
      <c r="N1441" s="5"/>
    </row>
    <row r="1442" spans="8:14" x14ac:dyDescent="0.25">
      <c r="H1442" s="5"/>
      <c r="M1442" s="5"/>
      <c r="N1442" s="5"/>
    </row>
    <row r="1443" spans="8:14" x14ac:dyDescent="0.25">
      <c r="H1443" s="5"/>
      <c r="M1443" s="5"/>
      <c r="N1443" s="5"/>
    </row>
    <row r="1444" spans="8:14" ht="12" customHeight="1" x14ac:dyDescent="0.25">
      <c r="H1444" s="5"/>
      <c r="M1444" s="5"/>
      <c r="N1444" s="5"/>
    </row>
    <row r="1445" spans="8:14" x14ac:dyDescent="0.25">
      <c r="H1445" s="5"/>
      <c r="M1445" s="5"/>
      <c r="N1445" s="5"/>
    </row>
    <row r="1446" spans="8:14" x14ac:dyDescent="0.25">
      <c r="H1446" s="5"/>
      <c r="M1446" s="5"/>
      <c r="N1446" s="5"/>
    </row>
    <row r="1447" spans="8:14" ht="12" customHeight="1" x14ac:dyDescent="0.25">
      <c r="H1447" s="5"/>
      <c r="M1447" s="5"/>
      <c r="N1447" s="5"/>
    </row>
    <row r="1448" spans="8:14" x14ac:dyDescent="0.25">
      <c r="H1448" s="5"/>
      <c r="M1448" s="5"/>
      <c r="N1448" s="5"/>
    </row>
    <row r="1449" spans="8:14" x14ac:dyDescent="0.25">
      <c r="H1449" s="5"/>
      <c r="M1449" s="5"/>
      <c r="N1449" s="5"/>
    </row>
    <row r="1450" spans="8:14" x14ac:dyDescent="0.25">
      <c r="H1450" s="5"/>
      <c r="M1450" s="5"/>
      <c r="N1450" s="5"/>
    </row>
    <row r="1451" spans="8:14" x14ac:dyDescent="0.25">
      <c r="H1451" s="5"/>
      <c r="M1451" s="5"/>
      <c r="N1451" s="5"/>
    </row>
    <row r="1452" spans="8:14" x14ac:dyDescent="0.25">
      <c r="H1452" s="5"/>
      <c r="M1452" s="5"/>
      <c r="N1452" s="5"/>
    </row>
    <row r="1453" spans="8:14" x14ac:dyDescent="0.25">
      <c r="H1453" s="5"/>
      <c r="M1453" s="5"/>
      <c r="N1453" s="5"/>
    </row>
    <row r="1454" spans="8:14" x14ac:dyDescent="0.25">
      <c r="H1454" s="5"/>
      <c r="M1454" s="5"/>
      <c r="N1454" s="5"/>
    </row>
    <row r="1455" spans="8:14" x14ac:dyDescent="0.25">
      <c r="H1455" s="5"/>
      <c r="M1455" s="5"/>
      <c r="N1455" s="5"/>
    </row>
    <row r="1456" spans="8:14" x14ac:dyDescent="0.25">
      <c r="H1456" s="5"/>
      <c r="M1456" s="5"/>
      <c r="N1456" s="5"/>
    </row>
    <row r="1457" spans="8:14" x14ac:dyDescent="0.25">
      <c r="H1457" s="5"/>
      <c r="M1457" s="5"/>
      <c r="N1457" s="5"/>
    </row>
    <row r="1458" spans="8:14" x14ac:dyDescent="0.25">
      <c r="H1458" s="5"/>
      <c r="M1458" s="5"/>
      <c r="N1458" s="5"/>
    </row>
    <row r="1459" spans="8:14" x14ac:dyDescent="0.25">
      <c r="H1459" s="5"/>
      <c r="M1459" s="5"/>
      <c r="N1459" s="5"/>
    </row>
    <row r="1460" spans="8:14" x14ac:dyDescent="0.25">
      <c r="H1460" s="5"/>
      <c r="M1460" s="5"/>
      <c r="N1460" s="5"/>
    </row>
    <row r="1461" spans="8:14" x14ac:dyDescent="0.25">
      <c r="H1461" s="5"/>
      <c r="M1461" s="5"/>
      <c r="N1461" s="5"/>
    </row>
    <row r="1462" spans="8:14" ht="12" customHeight="1" x14ac:dyDescent="0.25">
      <c r="H1462" s="5"/>
      <c r="M1462" s="5"/>
      <c r="N1462" s="5"/>
    </row>
    <row r="1463" spans="8:14" x14ac:dyDescent="0.25">
      <c r="H1463" s="5"/>
      <c r="M1463" s="5"/>
      <c r="N1463" s="5"/>
    </row>
    <row r="1464" spans="8:14" x14ac:dyDescent="0.25">
      <c r="H1464" s="5"/>
      <c r="M1464" s="5"/>
      <c r="N1464" s="5"/>
    </row>
    <row r="1465" spans="8:14" x14ac:dyDescent="0.25">
      <c r="H1465" s="5"/>
      <c r="M1465" s="5"/>
      <c r="N1465" s="5"/>
    </row>
    <row r="1466" spans="8:14" x14ac:dyDescent="0.25">
      <c r="H1466" s="5"/>
      <c r="M1466" s="5"/>
      <c r="N1466" s="5"/>
    </row>
    <row r="1467" spans="8:14" ht="12" customHeight="1" x14ac:dyDescent="0.25">
      <c r="H1467" s="5"/>
      <c r="M1467" s="5"/>
      <c r="N1467" s="5"/>
    </row>
    <row r="1468" spans="8:14" x14ac:dyDescent="0.25">
      <c r="H1468" s="5"/>
      <c r="M1468" s="5"/>
      <c r="N1468" s="5"/>
    </row>
    <row r="1469" spans="8:14" ht="12" customHeight="1" x14ac:dyDescent="0.25">
      <c r="H1469" s="5"/>
      <c r="M1469" s="5"/>
      <c r="N1469" s="5"/>
    </row>
    <row r="1470" spans="8:14" x14ac:dyDescent="0.25">
      <c r="H1470" s="5"/>
      <c r="M1470" s="5"/>
      <c r="N1470" s="5"/>
    </row>
    <row r="1471" spans="8:14" x14ac:dyDescent="0.25">
      <c r="H1471" s="5"/>
      <c r="M1471" s="5"/>
      <c r="N1471" s="5"/>
    </row>
    <row r="1472" spans="8:14" x14ac:dyDescent="0.25">
      <c r="H1472" s="5"/>
      <c r="M1472" s="5"/>
      <c r="N1472" s="5"/>
    </row>
    <row r="1473" spans="8:14" ht="12" customHeight="1" x14ac:dyDescent="0.25">
      <c r="H1473" s="5"/>
      <c r="M1473" s="5"/>
      <c r="N1473" s="5"/>
    </row>
    <row r="1474" spans="8:14" x14ac:dyDescent="0.25">
      <c r="H1474" s="5"/>
      <c r="M1474" s="5"/>
      <c r="N1474" s="5"/>
    </row>
    <row r="1475" spans="8:14" x14ac:dyDescent="0.25">
      <c r="H1475" s="5"/>
      <c r="M1475" s="5"/>
      <c r="N1475" s="5"/>
    </row>
    <row r="1476" spans="8:14" x14ac:dyDescent="0.25">
      <c r="H1476" s="5"/>
      <c r="M1476" s="5"/>
      <c r="N1476" s="5"/>
    </row>
    <row r="1477" spans="8:14" x14ac:dyDescent="0.25">
      <c r="H1477" s="5"/>
      <c r="M1477" s="5"/>
      <c r="N1477" s="5"/>
    </row>
    <row r="1478" spans="8:14" x14ac:dyDescent="0.25">
      <c r="H1478" s="5"/>
      <c r="M1478" s="5"/>
      <c r="N1478" s="5"/>
    </row>
    <row r="1479" spans="8:14" ht="12" customHeight="1" x14ac:dyDescent="0.25">
      <c r="H1479" s="5"/>
      <c r="M1479" s="5"/>
      <c r="N1479" s="5"/>
    </row>
    <row r="1480" spans="8:14" x14ac:dyDescent="0.25">
      <c r="H1480" s="5"/>
      <c r="M1480" s="5"/>
      <c r="N1480" s="5"/>
    </row>
    <row r="1481" spans="8:14" x14ac:dyDescent="0.25">
      <c r="H1481" s="5"/>
      <c r="M1481" s="5"/>
      <c r="N1481" s="5"/>
    </row>
    <row r="1482" spans="8:14" x14ac:dyDescent="0.25">
      <c r="H1482" s="5"/>
      <c r="M1482" s="5"/>
      <c r="N1482" s="5"/>
    </row>
    <row r="1483" spans="8:14" ht="12" customHeight="1" x14ac:dyDescent="0.25">
      <c r="H1483" s="5"/>
      <c r="M1483" s="5"/>
      <c r="N1483" s="5"/>
    </row>
    <row r="1484" spans="8:14" x14ac:dyDescent="0.25">
      <c r="H1484" s="5"/>
      <c r="M1484" s="5"/>
      <c r="N1484" s="5"/>
    </row>
    <row r="1485" spans="8:14" x14ac:dyDescent="0.25">
      <c r="H1485" s="5"/>
      <c r="M1485" s="5"/>
      <c r="N1485" s="5"/>
    </row>
    <row r="1486" spans="8:14" x14ac:dyDescent="0.25">
      <c r="H1486" s="5"/>
      <c r="M1486" s="5"/>
      <c r="N1486" s="5"/>
    </row>
    <row r="1487" spans="8:14" x14ac:dyDescent="0.25">
      <c r="H1487" s="5"/>
      <c r="M1487" s="5"/>
      <c r="N1487" s="5"/>
    </row>
    <row r="1488" spans="8:14" x14ac:dyDescent="0.25">
      <c r="H1488" s="5"/>
      <c r="M1488" s="5"/>
      <c r="N1488" s="5"/>
    </row>
    <row r="1489" spans="8:14" x14ac:dyDescent="0.25">
      <c r="H1489" s="5"/>
      <c r="M1489" s="5"/>
      <c r="N1489" s="5"/>
    </row>
    <row r="1490" spans="8:14" x14ac:dyDescent="0.25">
      <c r="H1490" s="5"/>
      <c r="M1490" s="5"/>
      <c r="N1490" s="5"/>
    </row>
    <row r="1491" spans="8:14" x14ac:dyDescent="0.25">
      <c r="H1491" s="5"/>
      <c r="M1491" s="5"/>
      <c r="N1491" s="5"/>
    </row>
    <row r="1492" spans="8:14" x14ac:dyDescent="0.25">
      <c r="H1492" s="5"/>
      <c r="M1492" s="5"/>
      <c r="N1492" s="5"/>
    </row>
    <row r="1493" spans="8:14" x14ac:dyDescent="0.25">
      <c r="H1493" s="5"/>
      <c r="M1493" s="5"/>
      <c r="N1493" s="5"/>
    </row>
    <row r="1494" spans="8:14" x14ac:dyDescent="0.25">
      <c r="H1494" s="5"/>
      <c r="M1494" s="5"/>
      <c r="N1494" s="5"/>
    </row>
    <row r="1495" spans="8:14" x14ac:dyDescent="0.25">
      <c r="H1495" s="5"/>
      <c r="M1495" s="5"/>
      <c r="N1495" s="5"/>
    </row>
    <row r="1496" spans="8:14" x14ac:dyDescent="0.25">
      <c r="H1496" s="5"/>
      <c r="M1496" s="5"/>
      <c r="N1496" s="5"/>
    </row>
    <row r="1497" spans="8:14" x14ac:dyDescent="0.25">
      <c r="H1497" s="5"/>
      <c r="M1497" s="5"/>
      <c r="N1497" s="5"/>
    </row>
    <row r="1498" spans="8:14" x14ac:dyDescent="0.25">
      <c r="H1498" s="5"/>
      <c r="M1498" s="5"/>
      <c r="N1498" s="5"/>
    </row>
    <row r="1499" spans="8:14" ht="12" customHeight="1" x14ac:dyDescent="0.25">
      <c r="H1499" s="5"/>
      <c r="M1499" s="5"/>
      <c r="N1499" s="5"/>
    </row>
    <row r="1500" spans="8:14" x14ac:dyDescent="0.25">
      <c r="H1500" s="5"/>
      <c r="M1500" s="5"/>
      <c r="N1500" s="5"/>
    </row>
    <row r="1501" spans="8:14" x14ac:dyDescent="0.25">
      <c r="H1501" s="5"/>
      <c r="M1501" s="5"/>
      <c r="N1501" s="5"/>
    </row>
    <row r="1502" spans="8:14" ht="12" customHeight="1" x14ac:dyDescent="0.25">
      <c r="H1502" s="5"/>
      <c r="M1502" s="5"/>
      <c r="N1502" s="5"/>
    </row>
    <row r="1503" spans="8:14" ht="12" customHeight="1" x14ac:dyDescent="0.25">
      <c r="H1503" s="5"/>
      <c r="M1503" s="5"/>
      <c r="N1503" s="5"/>
    </row>
    <row r="1504" spans="8:14" ht="12" customHeight="1" x14ac:dyDescent="0.25">
      <c r="H1504" s="5"/>
      <c r="M1504" s="5"/>
      <c r="N1504" s="5"/>
    </row>
    <row r="1505" spans="8:14" ht="12" customHeight="1" x14ac:dyDescent="0.25">
      <c r="H1505" s="5"/>
      <c r="M1505" s="5"/>
      <c r="N1505" s="5"/>
    </row>
    <row r="1506" spans="8:14" x14ac:dyDescent="0.25">
      <c r="H1506" s="5"/>
      <c r="M1506" s="5"/>
      <c r="N1506" s="5"/>
    </row>
    <row r="1507" spans="8:14" x14ac:dyDescent="0.25">
      <c r="H1507" s="5"/>
      <c r="M1507" s="5"/>
      <c r="N1507" s="5"/>
    </row>
    <row r="1508" spans="8:14" ht="12" customHeight="1" x14ac:dyDescent="0.25">
      <c r="H1508" s="5"/>
      <c r="M1508" s="5"/>
      <c r="N1508" s="5"/>
    </row>
    <row r="1509" spans="8:14" x14ac:dyDescent="0.25">
      <c r="H1509" s="5"/>
      <c r="M1509" s="5"/>
      <c r="N1509" s="5"/>
    </row>
    <row r="1510" spans="8:14" x14ac:dyDescent="0.25">
      <c r="H1510" s="5"/>
      <c r="M1510" s="5"/>
      <c r="N1510" s="5"/>
    </row>
    <row r="1511" spans="8:14" x14ac:dyDescent="0.25">
      <c r="H1511" s="5"/>
      <c r="M1511" s="5"/>
      <c r="N1511" s="5"/>
    </row>
    <row r="1512" spans="8:14" x14ac:dyDescent="0.25">
      <c r="H1512" s="5"/>
      <c r="M1512" s="5"/>
      <c r="N1512" s="5"/>
    </row>
    <row r="1513" spans="8:14" x14ac:dyDescent="0.25">
      <c r="H1513" s="5"/>
      <c r="M1513" s="5"/>
      <c r="N1513" s="5"/>
    </row>
    <row r="1514" spans="8:14" ht="12" customHeight="1" x14ac:dyDescent="0.25">
      <c r="H1514" s="5"/>
      <c r="M1514" s="5"/>
      <c r="N1514" s="5"/>
    </row>
    <row r="1515" spans="8:14" x14ac:dyDescent="0.25">
      <c r="H1515" s="5"/>
      <c r="M1515" s="5"/>
      <c r="N1515" s="5"/>
    </row>
    <row r="1516" spans="8:14" x14ac:dyDescent="0.25">
      <c r="H1516" s="5"/>
      <c r="M1516" s="5"/>
      <c r="N1516" s="5"/>
    </row>
    <row r="1517" spans="8:14" ht="12" customHeight="1" x14ac:dyDescent="0.25">
      <c r="H1517" s="5"/>
      <c r="M1517" s="5"/>
      <c r="N1517" s="5"/>
    </row>
    <row r="1518" spans="8:14" x14ac:dyDescent="0.25">
      <c r="H1518" s="5"/>
      <c r="M1518" s="5"/>
      <c r="N1518" s="5"/>
    </row>
    <row r="1519" spans="8:14" x14ac:dyDescent="0.25">
      <c r="H1519" s="5"/>
      <c r="M1519" s="5"/>
      <c r="N1519" s="5"/>
    </row>
    <row r="1520" spans="8:14" x14ac:dyDescent="0.25">
      <c r="H1520" s="5"/>
      <c r="M1520" s="5"/>
      <c r="N1520" s="5"/>
    </row>
    <row r="1521" spans="8:14" ht="12" customHeight="1" x14ac:dyDescent="0.25">
      <c r="H1521" s="5"/>
      <c r="M1521" s="5"/>
      <c r="N1521" s="5"/>
    </row>
    <row r="1522" spans="8:14" ht="12" customHeight="1" x14ac:dyDescent="0.25">
      <c r="H1522" s="5"/>
      <c r="M1522" s="5"/>
      <c r="N1522" s="5"/>
    </row>
    <row r="1523" spans="8:14" x14ac:dyDescent="0.25">
      <c r="H1523" s="5"/>
      <c r="M1523" s="5"/>
      <c r="N1523" s="5"/>
    </row>
    <row r="1524" spans="8:14" x14ac:dyDescent="0.25">
      <c r="H1524" s="5"/>
      <c r="M1524" s="5"/>
      <c r="N1524" s="5"/>
    </row>
    <row r="1525" spans="8:14" x14ac:dyDescent="0.25">
      <c r="H1525" s="5"/>
      <c r="M1525" s="5"/>
      <c r="N1525" s="5"/>
    </row>
    <row r="1526" spans="8:14" x14ac:dyDescent="0.25">
      <c r="H1526" s="5"/>
      <c r="M1526" s="5"/>
      <c r="N1526" s="5"/>
    </row>
    <row r="1527" spans="8:14" x14ac:dyDescent="0.25">
      <c r="H1527" s="5"/>
      <c r="M1527" s="5"/>
      <c r="N1527" s="5"/>
    </row>
    <row r="1528" spans="8:14" x14ac:dyDescent="0.25">
      <c r="H1528" s="5"/>
      <c r="M1528" s="5"/>
      <c r="N1528" s="5"/>
    </row>
    <row r="1529" spans="8:14" ht="12" customHeight="1" x14ac:dyDescent="0.25">
      <c r="H1529" s="5"/>
      <c r="M1529" s="5"/>
      <c r="N1529" s="5"/>
    </row>
    <row r="1530" spans="8:14" x14ac:dyDescent="0.25">
      <c r="H1530" s="5"/>
      <c r="M1530" s="5"/>
      <c r="N1530" s="5"/>
    </row>
    <row r="1531" spans="8:14" ht="12" customHeight="1" x14ac:dyDescent="0.25">
      <c r="H1531" s="5"/>
      <c r="M1531" s="5"/>
      <c r="N1531" s="5"/>
    </row>
    <row r="1532" spans="8:14" x14ac:dyDescent="0.25">
      <c r="H1532" s="5"/>
      <c r="M1532" s="5"/>
      <c r="N1532" s="5"/>
    </row>
    <row r="1533" spans="8:14" x14ac:dyDescent="0.25">
      <c r="H1533" s="5"/>
      <c r="M1533" s="5"/>
      <c r="N1533" s="5"/>
    </row>
    <row r="1534" spans="8:14" x14ac:dyDescent="0.25">
      <c r="H1534" s="5"/>
      <c r="M1534" s="5"/>
      <c r="N1534" s="5"/>
    </row>
    <row r="1535" spans="8:14" x14ac:dyDescent="0.25">
      <c r="H1535" s="5"/>
      <c r="M1535" s="5"/>
      <c r="N1535" s="5"/>
    </row>
    <row r="1536" spans="8:14" ht="12" customHeight="1" x14ac:dyDescent="0.25">
      <c r="H1536" s="5"/>
      <c r="M1536" s="5"/>
      <c r="N1536" s="5"/>
    </row>
    <row r="1537" spans="8:14" x14ac:dyDescent="0.25">
      <c r="H1537" s="5"/>
      <c r="M1537" s="5"/>
      <c r="N1537" s="5"/>
    </row>
    <row r="1538" spans="8:14" x14ac:dyDescent="0.25">
      <c r="H1538" s="5"/>
      <c r="M1538" s="5"/>
      <c r="N1538" s="5"/>
    </row>
    <row r="1539" spans="8:14" x14ac:dyDescent="0.25">
      <c r="H1539" s="5"/>
      <c r="M1539" s="5"/>
      <c r="N1539" s="5"/>
    </row>
    <row r="1540" spans="8:14" x14ac:dyDescent="0.25">
      <c r="H1540" s="5"/>
      <c r="M1540" s="5"/>
      <c r="N1540" s="5"/>
    </row>
    <row r="1541" spans="8:14" x14ac:dyDescent="0.25">
      <c r="H1541" s="5"/>
      <c r="M1541" s="5"/>
      <c r="N1541" s="5"/>
    </row>
    <row r="1542" spans="8:14" x14ac:dyDescent="0.25">
      <c r="H1542" s="5"/>
      <c r="M1542" s="5"/>
      <c r="N1542" s="5"/>
    </row>
    <row r="1543" spans="8:14" x14ac:dyDescent="0.25">
      <c r="H1543" s="5"/>
      <c r="M1543" s="5"/>
      <c r="N1543" s="5"/>
    </row>
    <row r="1544" spans="8:14" x14ac:dyDescent="0.25">
      <c r="H1544" s="5"/>
      <c r="M1544" s="5"/>
      <c r="N1544" s="5"/>
    </row>
    <row r="1545" spans="8:14" x14ac:dyDescent="0.25">
      <c r="H1545" s="5"/>
      <c r="M1545" s="5"/>
      <c r="N1545" s="5"/>
    </row>
    <row r="1546" spans="8:14" x14ac:dyDescent="0.25">
      <c r="H1546" s="5"/>
      <c r="M1546" s="5"/>
      <c r="N1546" s="5"/>
    </row>
    <row r="1547" spans="8:14" ht="12" customHeight="1" x14ac:dyDescent="0.25">
      <c r="H1547" s="5"/>
      <c r="M1547" s="5"/>
      <c r="N1547" s="5"/>
    </row>
    <row r="1548" spans="8:14" x14ac:dyDescent="0.25">
      <c r="H1548" s="5"/>
      <c r="M1548" s="5"/>
      <c r="N1548" s="5"/>
    </row>
    <row r="1549" spans="8:14" x14ac:dyDescent="0.25">
      <c r="H1549" s="5"/>
      <c r="M1549" s="5"/>
      <c r="N1549" s="5"/>
    </row>
    <row r="1550" spans="8:14" x14ac:dyDescent="0.25">
      <c r="H1550" s="5"/>
      <c r="M1550" s="5"/>
      <c r="N1550" s="5"/>
    </row>
    <row r="1551" spans="8:14" x14ac:dyDescent="0.25">
      <c r="H1551" s="5"/>
      <c r="M1551" s="5"/>
      <c r="N1551" s="5"/>
    </row>
    <row r="1552" spans="8:14" x14ac:dyDescent="0.25">
      <c r="H1552" s="5"/>
      <c r="M1552" s="5"/>
      <c r="N1552" s="5"/>
    </row>
    <row r="1553" spans="8:14" x14ac:dyDescent="0.25">
      <c r="H1553" s="5"/>
      <c r="M1553" s="5"/>
      <c r="N1553" s="5"/>
    </row>
    <row r="1554" spans="8:14" x14ac:dyDescent="0.25">
      <c r="H1554" s="5"/>
      <c r="M1554" s="5"/>
      <c r="N1554" s="5"/>
    </row>
    <row r="1555" spans="8:14" ht="12" customHeight="1" x14ac:dyDescent="0.25">
      <c r="H1555" s="5"/>
      <c r="M1555" s="5"/>
      <c r="N1555" s="5"/>
    </row>
    <row r="1556" spans="8:14" x14ac:dyDescent="0.25">
      <c r="H1556" s="5"/>
      <c r="M1556" s="5"/>
      <c r="N1556" s="5"/>
    </row>
    <row r="1557" spans="8:14" x14ac:dyDescent="0.25">
      <c r="H1557" s="5"/>
      <c r="M1557" s="5"/>
      <c r="N1557" s="5"/>
    </row>
    <row r="1558" spans="8:14" x14ac:dyDescent="0.25">
      <c r="H1558" s="5"/>
      <c r="M1558" s="5"/>
      <c r="N1558" s="5"/>
    </row>
    <row r="1559" spans="8:14" x14ac:dyDescent="0.25">
      <c r="H1559" s="5"/>
      <c r="M1559" s="5"/>
      <c r="N1559" s="5"/>
    </row>
    <row r="1560" spans="8:14" x14ac:dyDescent="0.25">
      <c r="H1560" s="5"/>
      <c r="M1560" s="5"/>
      <c r="N1560" s="5"/>
    </row>
    <row r="1561" spans="8:14" x14ac:dyDescent="0.25">
      <c r="H1561" s="5"/>
      <c r="M1561" s="5"/>
      <c r="N1561" s="5"/>
    </row>
    <row r="1562" spans="8:14" x14ac:dyDescent="0.25">
      <c r="H1562" s="5"/>
      <c r="M1562" s="5"/>
      <c r="N1562" s="5"/>
    </row>
    <row r="1563" spans="8:14" x14ac:dyDescent="0.25">
      <c r="H1563" s="5"/>
      <c r="M1563" s="5"/>
      <c r="N1563" s="5"/>
    </row>
    <row r="1564" spans="8:14" x14ac:dyDescent="0.25">
      <c r="H1564" s="5"/>
      <c r="M1564" s="5"/>
      <c r="N1564" s="5"/>
    </row>
    <row r="1565" spans="8:14" x14ac:dyDescent="0.25">
      <c r="H1565" s="5"/>
      <c r="M1565" s="5"/>
      <c r="N1565" s="5"/>
    </row>
    <row r="1566" spans="8:14" x14ac:dyDescent="0.25">
      <c r="H1566" s="5"/>
      <c r="M1566" s="5"/>
      <c r="N1566" s="5"/>
    </row>
    <row r="1567" spans="8:14" ht="12" customHeight="1" x14ac:dyDescent="0.25">
      <c r="H1567" s="5"/>
      <c r="M1567" s="5"/>
      <c r="N1567" s="5"/>
    </row>
    <row r="1568" spans="8:14" x14ac:dyDescent="0.25">
      <c r="H1568" s="5"/>
      <c r="M1568" s="5"/>
      <c r="N1568" s="5"/>
    </row>
    <row r="1569" spans="8:14" x14ac:dyDescent="0.25">
      <c r="H1569" s="5"/>
      <c r="M1569" s="5"/>
      <c r="N1569" s="5"/>
    </row>
    <row r="1570" spans="8:14" x14ac:dyDescent="0.25">
      <c r="H1570" s="5"/>
      <c r="M1570" s="5"/>
      <c r="N1570" s="5"/>
    </row>
    <row r="1571" spans="8:14" x14ac:dyDescent="0.25">
      <c r="H1571" s="5"/>
      <c r="M1571" s="5"/>
      <c r="N1571" s="5"/>
    </row>
    <row r="1572" spans="8:14" x14ac:dyDescent="0.25">
      <c r="H1572" s="5"/>
      <c r="M1572" s="5"/>
      <c r="N1572" s="5"/>
    </row>
    <row r="1573" spans="8:14" x14ac:dyDescent="0.25">
      <c r="H1573" s="5"/>
      <c r="M1573" s="5"/>
      <c r="N1573" s="5"/>
    </row>
    <row r="1574" spans="8:14" x14ac:dyDescent="0.25">
      <c r="H1574" s="5"/>
      <c r="M1574" s="5"/>
      <c r="N1574" s="5"/>
    </row>
    <row r="1575" spans="8:14" ht="12" customHeight="1" x14ac:dyDescent="0.25">
      <c r="H1575" s="5"/>
      <c r="M1575" s="5"/>
      <c r="N1575" s="5"/>
    </row>
    <row r="1576" spans="8:14" x14ac:dyDescent="0.25">
      <c r="H1576" s="5"/>
      <c r="M1576" s="5"/>
      <c r="N1576" s="5"/>
    </row>
    <row r="1577" spans="8:14" x14ac:dyDescent="0.25">
      <c r="H1577" s="5"/>
      <c r="M1577" s="5"/>
      <c r="N1577" s="5"/>
    </row>
    <row r="1578" spans="8:14" x14ac:dyDescent="0.25">
      <c r="H1578" s="5"/>
      <c r="M1578" s="5"/>
      <c r="N1578" s="5"/>
    </row>
    <row r="1579" spans="8:14" x14ac:dyDescent="0.25">
      <c r="H1579" s="5"/>
      <c r="M1579" s="5"/>
      <c r="N1579" s="5"/>
    </row>
    <row r="1580" spans="8:14" x14ac:dyDescent="0.25">
      <c r="H1580" s="5"/>
      <c r="M1580" s="5"/>
      <c r="N1580" s="5"/>
    </row>
    <row r="1581" spans="8:14" x14ac:dyDescent="0.25">
      <c r="H1581" s="5"/>
      <c r="M1581" s="5"/>
      <c r="N1581" s="5"/>
    </row>
    <row r="1582" spans="8:14" x14ac:dyDescent="0.25">
      <c r="H1582" s="5"/>
      <c r="M1582" s="5"/>
      <c r="N1582" s="5"/>
    </row>
    <row r="1583" spans="8:14" ht="12" customHeight="1" x14ac:dyDescent="0.25">
      <c r="H1583" s="5"/>
      <c r="M1583" s="5"/>
      <c r="N1583" s="5"/>
    </row>
    <row r="1584" spans="8:14" x14ac:dyDescent="0.25">
      <c r="H1584" s="5"/>
      <c r="M1584" s="5"/>
      <c r="N1584" s="5"/>
    </row>
    <row r="1585" spans="8:14" x14ac:dyDescent="0.25">
      <c r="H1585" s="5"/>
      <c r="M1585" s="5"/>
      <c r="N1585" s="5"/>
    </row>
    <row r="1586" spans="8:14" ht="12" customHeight="1" x14ac:dyDescent="0.25">
      <c r="H1586" s="5"/>
      <c r="M1586" s="5"/>
      <c r="N1586" s="5"/>
    </row>
    <row r="1587" spans="8:14" x14ac:dyDescent="0.25">
      <c r="H1587" s="5"/>
      <c r="M1587" s="5"/>
      <c r="N1587" s="5"/>
    </row>
    <row r="1588" spans="8:14" x14ac:dyDescent="0.25">
      <c r="H1588" s="5"/>
      <c r="M1588" s="5"/>
      <c r="N1588" s="5"/>
    </row>
    <row r="1589" spans="8:14" x14ac:dyDescent="0.25">
      <c r="H1589" s="5"/>
      <c r="M1589" s="5"/>
      <c r="N1589" s="5"/>
    </row>
    <row r="1590" spans="8:14" x14ac:dyDescent="0.25">
      <c r="H1590" s="5"/>
      <c r="M1590" s="5"/>
      <c r="N1590" s="5"/>
    </row>
    <row r="1591" spans="8:14" ht="12" customHeight="1" x14ac:dyDescent="0.25">
      <c r="H1591" s="5"/>
      <c r="M1591" s="5"/>
      <c r="N1591" s="5"/>
    </row>
    <row r="1592" spans="8:14" x14ac:dyDescent="0.25">
      <c r="H1592" s="5"/>
      <c r="M1592" s="5"/>
      <c r="N1592" s="5"/>
    </row>
    <row r="1593" spans="8:14" x14ac:dyDescent="0.25">
      <c r="H1593" s="5"/>
      <c r="M1593" s="5"/>
      <c r="N1593" s="5"/>
    </row>
    <row r="1594" spans="8:14" x14ac:dyDescent="0.25">
      <c r="H1594" s="5"/>
      <c r="M1594" s="5"/>
      <c r="N1594" s="5"/>
    </row>
    <row r="1595" spans="8:14" x14ac:dyDescent="0.25">
      <c r="H1595" s="5"/>
      <c r="M1595" s="5"/>
      <c r="N1595" s="5"/>
    </row>
    <row r="1596" spans="8:14" x14ac:dyDescent="0.25">
      <c r="H1596" s="5"/>
      <c r="M1596" s="5"/>
      <c r="N1596" s="5"/>
    </row>
    <row r="1597" spans="8:14" x14ac:dyDescent="0.25">
      <c r="H1597" s="5"/>
      <c r="M1597" s="5"/>
      <c r="N1597" s="5"/>
    </row>
    <row r="1598" spans="8:14" ht="12" customHeight="1" x14ac:dyDescent="0.25">
      <c r="H1598" s="5"/>
      <c r="M1598" s="5"/>
      <c r="N1598" s="5"/>
    </row>
    <row r="1599" spans="8:14" x14ac:dyDescent="0.25">
      <c r="H1599" s="5"/>
      <c r="M1599" s="5"/>
      <c r="N1599" s="5"/>
    </row>
    <row r="1600" spans="8:14" x14ac:dyDescent="0.25">
      <c r="H1600" s="5"/>
      <c r="M1600" s="5"/>
      <c r="N1600" s="5"/>
    </row>
    <row r="1601" spans="8:14" x14ac:dyDescent="0.25">
      <c r="H1601" s="5"/>
      <c r="M1601" s="5"/>
      <c r="N1601" s="5"/>
    </row>
    <row r="1602" spans="8:14" x14ac:dyDescent="0.25">
      <c r="H1602" s="5"/>
      <c r="M1602" s="5"/>
      <c r="N1602" s="5"/>
    </row>
    <row r="1603" spans="8:14" x14ac:dyDescent="0.25">
      <c r="H1603" s="5"/>
      <c r="M1603" s="5"/>
      <c r="N1603" s="5"/>
    </row>
    <row r="1604" spans="8:14" ht="12" customHeight="1" x14ac:dyDescent="0.25">
      <c r="H1604" s="5"/>
      <c r="M1604" s="5"/>
      <c r="N1604" s="5"/>
    </row>
    <row r="1605" spans="8:14" x14ac:dyDescent="0.25">
      <c r="H1605" s="5"/>
      <c r="M1605" s="5"/>
      <c r="N1605" s="5"/>
    </row>
    <row r="1606" spans="8:14" x14ac:dyDescent="0.25">
      <c r="H1606" s="5"/>
      <c r="M1606" s="5"/>
      <c r="N1606" s="5"/>
    </row>
    <row r="1607" spans="8:14" x14ac:dyDescent="0.25">
      <c r="H1607" s="5"/>
      <c r="M1607" s="5"/>
      <c r="N1607" s="5"/>
    </row>
    <row r="1608" spans="8:14" x14ac:dyDescent="0.25">
      <c r="H1608" s="5"/>
      <c r="M1608" s="5"/>
      <c r="N1608" s="5"/>
    </row>
    <row r="1609" spans="8:14" x14ac:dyDescent="0.25">
      <c r="H1609" s="5"/>
      <c r="M1609" s="5"/>
      <c r="N1609" s="5"/>
    </row>
    <row r="1610" spans="8:14" x14ac:dyDescent="0.25">
      <c r="H1610" s="5"/>
      <c r="M1610" s="5"/>
      <c r="N1610" s="5"/>
    </row>
    <row r="1611" spans="8:14" x14ac:dyDescent="0.25">
      <c r="H1611" s="5"/>
      <c r="M1611" s="5"/>
      <c r="N1611" s="5"/>
    </row>
    <row r="1612" spans="8:14" x14ac:dyDescent="0.25">
      <c r="H1612" s="5"/>
      <c r="M1612" s="5"/>
      <c r="N1612" s="5"/>
    </row>
    <row r="1613" spans="8:14" x14ac:dyDescent="0.25">
      <c r="H1613" s="5"/>
      <c r="M1613" s="5"/>
      <c r="N1613" s="5"/>
    </row>
    <row r="1614" spans="8:14" x14ac:dyDescent="0.25">
      <c r="H1614" s="5"/>
      <c r="M1614" s="5"/>
      <c r="N1614" s="5"/>
    </row>
    <row r="1615" spans="8:14" x14ac:dyDescent="0.25">
      <c r="H1615" s="5"/>
      <c r="M1615" s="5"/>
      <c r="N1615" s="5"/>
    </row>
    <row r="1616" spans="8:14" x14ac:dyDescent="0.25">
      <c r="H1616" s="5"/>
      <c r="M1616" s="5"/>
      <c r="N1616" s="5"/>
    </row>
    <row r="1617" spans="8:14" x14ac:dyDescent="0.25">
      <c r="H1617" s="5"/>
      <c r="M1617" s="5"/>
      <c r="N1617" s="5"/>
    </row>
    <row r="1618" spans="8:14" ht="12" customHeight="1" x14ac:dyDescent="0.25">
      <c r="H1618" s="5"/>
      <c r="M1618" s="5"/>
      <c r="N1618" s="5"/>
    </row>
    <row r="1619" spans="8:14" x14ac:dyDescent="0.25">
      <c r="H1619" s="5"/>
      <c r="M1619" s="5"/>
      <c r="N1619" s="5"/>
    </row>
    <row r="1620" spans="8:14" x14ac:dyDescent="0.25">
      <c r="H1620" s="5"/>
      <c r="M1620" s="5"/>
      <c r="N1620" s="5"/>
    </row>
    <row r="1621" spans="8:14" x14ac:dyDescent="0.25">
      <c r="H1621" s="5"/>
      <c r="M1621" s="5"/>
      <c r="N1621" s="5"/>
    </row>
    <row r="1622" spans="8:14" x14ac:dyDescent="0.25">
      <c r="H1622" s="5"/>
      <c r="M1622" s="5"/>
      <c r="N1622" s="5"/>
    </row>
    <row r="1623" spans="8:14" x14ac:dyDescent="0.25">
      <c r="H1623" s="5"/>
      <c r="M1623" s="5"/>
      <c r="N1623" s="5"/>
    </row>
    <row r="1624" spans="8:14" x14ac:dyDescent="0.25">
      <c r="H1624" s="5"/>
      <c r="M1624" s="5"/>
      <c r="N1624" s="5"/>
    </row>
    <row r="1625" spans="8:14" x14ac:dyDescent="0.25">
      <c r="H1625" s="5"/>
      <c r="M1625" s="5"/>
      <c r="N1625" s="5"/>
    </row>
    <row r="1626" spans="8:14" ht="12" customHeight="1" x14ac:dyDescent="0.25">
      <c r="H1626" s="5"/>
      <c r="M1626" s="5"/>
      <c r="N1626" s="5"/>
    </row>
    <row r="1627" spans="8:14" x14ac:dyDescent="0.25">
      <c r="H1627" s="5"/>
      <c r="M1627" s="5"/>
      <c r="N1627" s="5"/>
    </row>
    <row r="1628" spans="8:14" x14ac:dyDescent="0.25">
      <c r="H1628" s="5"/>
      <c r="M1628" s="5"/>
      <c r="N1628" s="5"/>
    </row>
    <row r="1629" spans="8:14" x14ac:dyDescent="0.25">
      <c r="H1629" s="5"/>
      <c r="M1629" s="5"/>
      <c r="N1629" s="5"/>
    </row>
    <row r="1630" spans="8:14" x14ac:dyDescent="0.25">
      <c r="H1630" s="5"/>
      <c r="M1630" s="5"/>
      <c r="N1630" s="5"/>
    </row>
    <row r="1631" spans="8:14" x14ac:dyDescent="0.25">
      <c r="H1631" s="5"/>
      <c r="M1631" s="5"/>
      <c r="N1631" s="5"/>
    </row>
    <row r="1632" spans="8:14" x14ac:dyDescent="0.25">
      <c r="H1632" s="5"/>
      <c r="M1632" s="5"/>
      <c r="N1632" s="5"/>
    </row>
    <row r="1633" spans="8:14" x14ac:dyDescent="0.25">
      <c r="H1633" s="5"/>
      <c r="M1633" s="5"/>
      <c r="N1633" s="5"/>
    </row>
    <row r="1634" spans="8:14" x14ac:dyDescent="0.25">
      <c r="H1634" s="5"/>
      <c r="M1634" s="5"/>
      <c r="N1634" s="5"/>
    </row>
    <row r="1635" spans="8:14" x14ac:dyDescent="0.25">
      <c r="H1635" s="5"/>
      <c r="M1635" s="5"/>
      <c r="N1635" s="5"/>
    </row>
    <row r="1636" spans="8:14" x14ac:dyDescent="0.25">
      <c r="H1636" s="5"/>
      <c r="M1636" s="5"/>
      <c r="N1636" s="5"/>
    </row>
    <row r="1637" spans="8:14" x14ac:dyDescent="0.25">
      <c r="H1637" s="5"/>
      <c r="M1637" s="5"/>
      <c r="N1637" s="5"/>
    </row>
    <row r="1638" spans="8:14" ht="12" customHeight="1" x14ac:dyDescent="0.25">
      <c r="H1638" s="5"/>
      <c r="M1638" s="5"/>
      <c r="N1638" s="5"/>
    </row>
    <row r="1639" spans="8:14" x14ac:dyDescent="0.25">
      <c r="H1639" s="5"/>
      <c r="M1639" s="5"/>
      <c r="N1639" s="5"/>
    </row>
    <row r="1640" spans="8:14" x14ac:dyDescent="0.25">
      <c r="H1640" s="5"/>
      <c r="M1640" s="5"/>
      <c r="N1640" s="5"/>
    </row>
    <row r="1641" spans="8:14" x14ac:dyDescent="0.25">
      <c r="H1641" s="5"/>
      <c r="M1641" s="5"/>
      <c r="N1641" s="5"/>
    </row>
    <row r="1642" spans="8:14" x14ac:dyDescent="0.25">
      <c r="H1642" s="5"/>
      <c r="M1642" s="5"/>
      <c r="N1642" s="5"/>
    </row>
    <row r="1643" spans="8:14" ht="12" customHeight="1" x14ac:dyDescent="0.25">
      <c r="H1643" s="5"/>
      <c r="M1643" s="5"/>
      <c r="N1643" s="5"/>
    </row>
    <row r="1644" spans="8:14" ht="12" customHeight="1" x14ac:dyDescent="0.25">
      <c r="H1644" s="5"/>
      <c r="M1644" s="5"/>
      <c r="N1644" s="5"/>
    </row>
    <row r="1645" spans="8:14" x14ac:dyDescent="0.25">
      <c r="H1645" s="5"/>
      <c r="M1645" s="5"/>
      <c r="N1645" s="5"/>
    </row>
    <row r="1646" spans="8:14" x14ac:dyDescent="0.25">
      <c r="H1646" s="5"/>
      <c r="M1646" s="5"/>
      <c r="N1646" s="5"/>
    </row>
    <row r="1647" spans="8:14" ht="12" customHeight="1" x14ac:dyDescent="0.25">
      <c r="H1647" s="5"/>
      <c r="M1647" s="5"/>
      <c r="N1647" s="5"/>
    </row>
    <row r="1648" spans="8:14" x14ac:dyDescent="0.25">
      <c r="H1648" s="5"/>
      <c r="M1648" s="5"/>
      <c r="N1648" s="5"/>
    </row>
    <row r="1649" spans="8:14" x14ac:dyDescent="0.25">
      <c r="H1649" s="5"/>
      <c r="M1649" s="5"/>
      <c r="N1649" s="5"/>
    </row>
    <row r="1650" spans="8:14" x14ac:dyDescent="0.25">
      <c r="H1650" s="5"/>
      <c r="M1650" s="5"/>
      <c r="N1650" s="5"/>
    </row>
    <row r="1651" spans="8:14" x14ac:dyDescent="0.25">
      <c r="H1651" s="5"/>
      <c r="M1651" s="5"/>
      <c r="N1651" s="5"/>
    </row>
    <row r="1652" spans="8:14" x14ac:dyDescent="0.25">
      <c r="H1652" s="5"/>
      <c r="M1652" s="5"/>
      <c r="N1652" s="5"/>
    </row>
    <row r="1653" spans="8:14" x14ac:dyDescent="0.25">
      <c r="H1653" s="5"/>
      <c r="M1653" s="5"/>
      <c r="N1653" s="5"/>
    </row>
    <row r="1654" spans="8:14" x14ac:dyDescent="0.25">
      <c r="H1654" s="5"/>
      <c r="M1654" s="5"/>
      <c r="N1654" s="5"/>
    </row>
    <row r="1655" spans="8:14" x14ac:dyDescent="0.25">
      <c r="H1655" s="5"/>
      <c r="M1655" s="5"/>
      <c r="N1655" s="5"/>
    </row>
    <row r="1656" spans="8:14" x14ac:dyDescent="0.25">
      <c r="H1656" s="5"/>
      <c r="M1656" s="5"/>
      <c r="N1656" s="5"/>
    </row>
    <row r="1657" spans="8:14" x14ac:dyDescent="0.25">
      <c r="H1657" s="5"/>
      <c r="M1657" s="5"/>
      <c r="N1657" s="5"/>
    </row>
    <row r="1658" spans="8:14" x14ac:dyDescent="0.25">
      <c r="H1658" s="5"/>
      <c r="M1658" s="5"/>
      <c r="N1658" s="5"/>
    </row>
    <row r="1659" spans="8:14" x14ac:dyDescent="0.25">
      <c r="H1659" s="5"/>
      <c r="M1659" s="5"/>
      <c r="N1659" s="5"/>
    </row>
    <row r="1660" spans="8:14" x14ac:dyDescent="0.25">
      <c r="H1660" s="5"/>
      <c r="M1660" s="5"/>
      <c r="N1660" s="5"/>
    </row>
    <row r="1661" spans="8:14" ht="12" customHeight="1" x14ac:dyDescent="0.25">
      <c r="H1661" s="5"/>
      <c r="M1661" s="5"/>
      <c r="N1661" s="5"/>
    </row>
    <row r="1662" spans="8:14" x14ac:dyDescent="0.25">
      <c r="H1662" s="5"/>
      <c r="M1662" s="5"/>
      <c r="N1662" s="5"/>
    </row>
    <row r="1663" spans="8:14" x14ac:dyDescent="0.25">
      <c r="H1663" s="5"/>
      <c r="M1663" s="5"/>
      <c r="N1663" s="5"/>
    </row>
    <row r="1664" spans="8:14" x14ac:dyDescent="0.25">
      <c r="H1664" s="5"/>
      <c r="M1664" s="5"/>
      <c r="N1664" s="5"/>
    </row>
    <row r="1665" spans="8:14" x14ac:dyDescent="0.25">
      <c r="H1665" s="5"/>
      <c r="M1665" s="5"/>
      <c r="N1665" s="5"/>
    </row>
    <row r="1666" spans="8:14" ht="12" customHeight="1" x14ac:dyDescent="0.25">
      <c r="H1666" s="5"/>
      <c r="M1666" s="5"/>
      <c r="N1666" s="5"/>
    </row>
    <row r="1667" spans="8:14" ht="12" customHeight="1" x14ac:dyDescent="0.25">
      <c r="H1667" s="5"/>
      <c r="M1667" s="5"/>
      <c r="N1667" s="5"/>
    </row>
    <row r="1668" spans="8:14" x14ac:dyDescent="0.25">
      <c r="H1668" s="5"/>
      <c r="M1668" s="5"/>
      <c r="N1668" s="5"/>
    </row>
    <row r="1669" spans="8:14" x14ac:dyDescent="0.25">
      <c r="H1669" s="5"/>
      <c r="M1669" s="5"/>
      <c r="N1669" s="5"/>
    </row>
    <row r="1670" spans="8:14" x14ac:dyDescent="0.25">
      <c r="H1670" s="5"/>
      <c r="M1670" s="5"/>
      <c r="N1670" s="5"/>
    </row>
    <row r="1671" spans="8:14" x14ac:dyDescent="0.25">
      <c r="H1671" s="5"/>
      <c r="M1671" s="5"/>
      <c r="N1671" s="5"/>
    </row>
    <row r="1672" spans="8:14" x14ac:dyDescent="0.25">
      <c r="H1672" s="5"/>
      <c r="M1672" s="5"/>
      <c r="N1672" s="5"/>
    </row>
    <row r="1673" spans="8:14" x14ac:dyDescent="0.25">
      <c r="H1673" s="5"/>
      <c r="M1673" s="5"/>
      <c r="N1673" s="5"/>
    </row>
    <row r="1674" spans="8:14" x14ac:dyDescent="0.25">
      <c r="H1674" s="5"/>
      <c r="M1674" s="5"/>
      <c r="N1674" s="5"/>
    </row>
    <row r="1675" spans="8:14" x14ac:dyDescent="0.25">
      <c r="H1675" s="5"/>
      <c r="M1675" s="5"/>
      <c r="N1675" s="5"/>
    </row>
    <row r="1676" spans="8:14" x14ac:dyDescent="0.25">
      <c r="H1676" s="5"/>
      <c r="M1676" s="5"/>
      <c r="N1676" s="5"/>
    </row>
    <row r="1677" spans="8:14" x14ac:dyDescent="0.25">
      <c r="H1677" s="5"/>
      <c r="M1677" s="5"/>
      <c r="N1677" s="5"/>
    </row>
    <row r="1678" spans="8:14" x14ac:dyDescent="0.25">
      <c r="H1678" s="5"/>
      <c r="M1678" s="5"/>
      <c r="N1678" s="5"/>
    </row>
    <row r="1679" spans="8:14" x14ac:dyDescent="0.25">
      <c r="H1679" s="5"/>
      <c r="M1679" s="5"/>
      <c r="N1679" s="5"/>
    </row>
    <row r="1680" spans="8:14" x14ac:dyDescent="0.25">
      <c r="H1680" s="5"/>
      <c r="M1680" s="5"/>
      <c r="N1680" s="5"/>
    </row>
    <row r="1681" spans="8:14" x14ac:dyDescent="0.25">
      <c r="H1681" s="5"/>
      <c r="M1681" s="5"/>
      <c r="N1681" s="5"/>
    </row>
    <row r="1682" spans="8:14" ht="12" customHeight="1" x14ac:dyDescent="0.25">
      <c r="H1682" s="5"/>
      <c r="M1682" s="5"/>
      <c r="N1682" s="5"/>
    </row>
    <row r="1683" spans="8:14" x14ac:dyDescent="0.25">
      <c r="H1683" s="5"/>
      <c r="M1683" s="5"/>
      <c r="N1683" s="5"/>
    </row>
    <row r="1684" spans="8:14" x14ac:dyDescent="0.25">
      <c r="H1684" s="5"/>
      <c r="M1684" s="5"/>
      <c r="N1684" s="5"/>
    </row>
    <row r="1685" spans="8:14" x14ac:dyDescent="0.25">
      <c r="H1685" s="5"/>
      <c r="M1685" s="5"/>
      <c r="N1685" s="5"/>
    </row>
    <row r="1686" spans="8:14" ht="12" customHeight="1" x14ac:dyDescent="0.25">
      <c r="H1686" s="5"/>
      <c r="M1686" s="5"/>
      <c r="N1686" s="5"/>
    </row>
    <row r="1687" spans="8:14" x14ac:dyDescent="0.25">
      <c r="H1687" s="5"/>
      <c r="M1687" s="5"/>
      <c r="N1687" s="5"/>
    </row>
    <row r="1688" spans="8:14" x14ac:dyDescent="0.25">
      <c r="H1688" s="5"/>
      <c r="M1688" s="5"/>
      <c r="N1688" s="5"/>
    </row>
    <row r="1689" spans="8:14" x14ac:dyDescent="0.25">
      <c r="H1689" s="5"/>
      <c r="M1689" s="5"/>
      <c r="N1689" s="5"/>
    </row>
    <row r="1690" spans="8:14" x14ac:dyDescent="0.25">
      <c r="H1690" s="5"/>
      <c r="M1690" s="5"/>
      <c r="N1690" s="5"/>
    </row>
    <row r="1691" spans="8:14" x14ac:dyDescent="0.25">
      <c r="H1691" s="5"/>
      <c r="M1691" s="5"/>
      <c r="N1691" s="5"/>
    </row>
    <row r="1692" spans="8:14" ht="12" customHeight="1" x14ac:dyDescent="0.25">
      <c r="H1692" s="5"/>
      <c r="M1692" s="5"/>
      <c r="N1692" s="5"/>
    </row>
    <row r="1693" spans="8:14" x14ac:dyDescent="0.25">
      <c r="H1693" s="5"/>
      <c r="M1693" s="5"/>
      <c r="N1693" s="5"/>
    </row>
    <row r="1694" spans="8:14" ht="12" customHeight="1" x14ac:dyDescent="0.25">
      <c r="H1694" s="5"/>
      <c r="M1694" s="5"/>
      <c r="N1694" s="5"/>
    </row>
    <row r="1695" spans="8:14" x14ac:dyDescent="0.25">
      <c r="H1695" s="5"/>
      <c r="M1695" s="5"/>
      <c r="N1695" s="5"/>
    </row>
    <row r="1696" spans="8:14" x14ac:dyDescent="0.25">
      <c r="H1696" s="5"/>
      <c r="M1696" s="5"/>
      <c r="N1696" s="5"/>
    </row>
    <row r="1697" spans="8:14" x14ac:dyDescent="0.25">
      <c r="H1697" s="5"/>
      <c r="M1697" s="5"/>
      <c r="N1697" s="5"/>
    </row>
    <row r="1698" spans="8:14" x14ac:dyDescent="0.25">
      <c r="H1698" s="5"/>
      <c r="M1698" s="5"/>
      <c r="N1698" s="5"/>
    </row>
    <row r="1699" spans="8:14" x14ac:dyDescent="0.25">
      <c r="H1699" s="5"/>
      <c r="M1699" s="5"/>
      <c r="N1699" s="5"/>
    </row>
    <row r="1700" spans="8:14" x14ac:dyDescent="0.25">
      <c r="H1700" s="5"/>
      <c r="M1700" s="5"/>
      <c r="N1700" s="5"/>
    </row>
    <row r="1701" spans="8:14" x14ac:dyDescent="0.25">
      <c r="H1701" s="5"/>
      <c r="M1701" s="5"/>
      <c r="N1701" s="5"/>
    </row>
    <row r="1702" spans="8:14" x14ac:dyDescent="0.25">
      <c r="H1702" s="5"/>
      <c r="M1702" s="5"/>
      <c r="N1702" s="5"/>
    </row>
    <row r="1703" spans="8:14" x14ac:dyDescent="0.25">
      <c r="H1703" s="5"/>
      <c r="M1703" s="5"/>
      <c r="N1703" s="5"/>
    </row>
    <row r="1704" spans="8:14" x14ac:dyDescent="0.25">
      <c r="H1704" s="5"/>
      <c r="M1704" s="5"/>
      <c r="N1704" s="5"/>
    </row>
    <row r="1705" spans="8:14" x14ac:dyDescent="0.25">
      <c r="H1705" s="5"/>
      <c r="M1705" s="5"/>
      <c r="N1705" s="5"/>
    </row>
    <row r="1706" spans="8:14" x14ac:dyDescent="0.25">
      <c r="H1706" s="5"/>
      <c r="M1706" s="5"/>
      <c r="N1706" s="5"/>
    </row>
    <row r="1707" spans="8:14" x14ac:dyDescent="0.25">
      <c r="H1707" s="5"/>
      <c r="M1707" s="5"/>
      <c r="N1707" s="5"/>
    </row>
    <row r="1708" spans="8:14" x14ac:dyDescent="0.25">
      <c r="H1708" s="5"/>
      <c r="M1708" s="5"/>
      <c r="N1708" s="5"/>
    </row>
    <row r="1709" spans="8:14" x14ac:dyDescent="0.25">
      <c r="H1709" s="5"/>
      <c r="M1709" s="5"/>
      <c r="N1709" s="5"/>
    </row>
    <row r="1710" spans="8:14" x14ac:dyDescent="0.25">
      <c r="H1710" s="5"/>
      <c r="M1710" s="5"/>
      <c r="N1710" s="5"/>
    </row>
    <row r="1711" spans="8:14" x14ac:dyDescent="0.25">
      <c r="H1711" s="5"/>
      <c r="M1711" s="5"/>
      <c r="N1711" s="5"/>
    </row>
    <row r="1712" spans="8:14" x14ac:dyDescent="0.25">
      <c r="H1712" s="5"/>
      <c r="M1712" s="5"/>
      <c r="N1712" s="5"/>
    </row>
    <row r="1713" spans="8:14" x14ac:dyDescent="0.25">
      <c r="H1713" s="5"/>
      <c r="M1713" s="5"/>
      <c r="N1713" s="5"/>
    </row>
    <row r="1714" spans="8:14" x14ac:dyDescent="0.25">
      <c r="H1714" s="5"/>
      <c r="M1714" s="5"/>
      <c r="N1714" s="5"/>
    </row>
    <row r="1715" spans="8:14" x14ac:dyDescent="0.25">
      <c r="H1715" s="5"/>
      <c r="M1715" s="5"/>
      <c r="N1715" s="5"/>
    </row>
    <row r="1716" spans="8:14" x14ac:dyDescent="0.25">
      <c r="H1716" s="5"/>
      <c r="M1716" s="5"/>
      <c r="N1716" s="5"/>
    </row>
    <row r="1717" spans="8:14" x14ac:dyDescent="0.25">
      <c r="H1717" s="5"/>
      <c r="M1717" s="5"/>
      <c r="N1717" s="5"/>
    </row>
    <row r="1718" spans="8:14" x14ac:dyDescent="0.25">
      <c r="H1718" s="5"/>
      <c r="M1718" s="5"/>
      <c r="N1718" s="5"/>
    </row>
    <row r="1719" spans="8:14" x14ac:dyDescent="0.25">
      <c r="H1719" s="5"/>
      <c r="M1719" s="5"/>
      <c r="N1719" s="5"/>
    </row>
    <row r="1720" spans="8:14" ht="12" customHeight="1" x14ac:dyDescent="0.25">
      <c r="H1720" s="5"/>
      <c r="M1720" s="5"/>
      <c r="N1720" s="5"/>
    </row>
    <row r="1721" spans="8:14" x14ac:dyDescent="0.25">
      <c r="H1721" s="5"/>
      <c r="M1721" s="5"/>
      <c r="N1721" s="5"/>
    </row>
    <row r="1722" spans="8:14" x14ac:dyDescent="0.25">
      <c r="H1722" s="5"/>
      <c r="M1722" s="5"/>
      <c r="N1722" s="5"/>
    </row>
    <row r="1723" spans="8:14" x14ac:dyDescent="0.25">
      <c r="H1723" s="5"/>
      <c r="M1723" s="5"/>
      <c r="N1723" s="5"/>
    </row>
    <row r="1724" spans="8:14" x14ac:dyDescent="0.25">
      <c r="H1724" s="5"/>
      <c r="M1724" s="5"/>
      <c r="N1724" s="5"/>
    </row>
    <row r="1725" spans="8:14" x14ac:dyDescent="0.25">
      <c r="H1725" s="5"/>
      <c r="M1725" s="5"/>
      <c r="N1725" s="5"/>
    </row>
    <row r="1726" spans="8:14" ht="24" customHeight="1" x14ac:dyDescent="0.25">
      <c r="H1726" s="5"/>
      <c r="M1726" s="5"/>
      <c r="N1726" s="5"/>
    </row>
    <row r="1727" spans="8:14" x14ac:dyDescent="0.25">
      <c r="H1727" s="5"/>
      <c r="M1727" s="5"/>
      <c r="N1727" s="5"/>
    </row>
    <row r="1728" spans="8:14" x14ac:dyDescent="0.25">
      <c r="H1728" s="5"/>
      <c r="M1728" s="5"/>
      <c r="N1728" s="5"/>
    </row>
    <row r="1729" spans="8:14" x14ac:dyDescent="0.25">
      <c r="H1729" s="5"/>
      <c r="M1729" s="5"/>
      <c r="N1729" s="5"/>
    </row>
    <row r="1730" spans="8:14" x14ac:dyDescent="0.25">
      <c r="H1730" s="5"/>
      <c r="M1730" s="5"/>
      <c r="N1730" s="5"/>
    </row>
    <row r="1731" spans="8:14" x14ac:dyDescent="0.25">
      <c r="H1731" s="5"/>
      <c r="M1731" s="5"/>
      <c r="N1731" s="5"/>
    </row>
    <row r="1732" spans="8:14" x14ac:dyDescent="0.25">
      <c r="H1732" s="5"/>
      <c r="M1732" s="5"/>
      <c r="N1732" s="5"/>
    </row>
    <row r="1733" spans="8:14" x14ac:dyDescent="0.25">
      <c r="H1733" s="5"/>
      <c r="M1733" s="5"/>
      <c r="N1733" s="5"/>
    </row>
    <row r="1734" spans="8:14" x14ac:dyDescent="0.25">
      <c r="H1734" s="5"/>
      <c r="M1734" s="5"/>
      <c r="N1734" s="5"/>
    </row>
    <row r="1735" spans="8:14" x14ac:dyDescent="0.25">
      <c r="H1735" s="5"/>
      <c r="M1735" s="5"/>
      <c r="N1735" s="5"/>
    </row>
    <row r="1736" spans="8:14" x14ac:dyDescent="0.25">
      <c r="H1736" s="5"/>
      <c r="M1736" s="5"/>
      <c r="N1736" s="5"/>
    </row>
    <row r="1737" spans="8:14" x14ac:dyDescent="0.25">
      <c r="H1737" s="5"/>
      <c r="M1737" s="5"/>
      <c r="N1737" s="5"/>
    </row>
    <row r="1738" spans="8:14" x14ac:dyDescent="0.25">
      <c r="H1738" s="5"/>
      <c r="M1738" s="5"/>
      <c r="N1738" s="5"/>
    </row>
    <row r="1739" spans="8:14" x14ac:dyDescent="0.25">
      <c r="H1739" s="5"/>
      <c r="M1739" s="5"/>
      <c r="N1739" s="5"/>
    </row>
    <row r="1740" spans="8:14" x14ac:dyDescent="0.25">
      <c r="H1740" s="5"/>
      <c r="M1740" s="5"/>
      <c r="N1740" s="5"/>
    </row>
    <row r="1741" spans="8:14" ht="12" customHeight="1" x14ac:dyDescent="0.25">
      <c r="H1741" s="5"/>
      <c r="M1741" s="5"/>
      <c r="N1741" s="5"/>
    </row>
    <row r="1742" spans="8:14" ht="12" customHeight="1" x14ac:dyDescent="0.25">
      <c r="H1742" s="5"/>
      <c r="M1742" s="5"/>
      <c r="N1742" s="5"/>
    </row>
    <row r="1743" spans="8:14" x14ac:dyDescent="0.25">
      <c r="H1743" s="5"/>
      <c r="M1743" s="5"/>
      <c r="N1743" s="5"/>
    </row>
    <row r="1744" spans="8:14" x14ac:dyDescent="0.25">
      <c r="H1744" s="5"/>
      <c r="M1744" s="5"/>
      <c r="N1744" s="5"/>
    </row>
    <row r="1745" spans="8:14" x14ac:dyDescent="0.25">
      <c r="H1745" s="5"/>
      <c r="M1745" s="5"/>
      <c r="N1745" s="5"/>
    </row>
    <row r="1746" spans="8:14" ht="12" customHeight="1" x14ac:dyDescent="0.25">
      <c r="H1746" s="5"/>
      <c r="M1746" s="5"/>
      <c r="N1746" s="5"/>
    </row>
    <row r="1747" spans="8:14" x14ac:dyDescent="0.25">
      <c r="H1747" s="5"/>
      <c r="M1747" s="5"/>
      <c r="N1747" s="5"/>
    </row>
    <row r="1748" spans="8:14" x14ac:dyDescent="0.25">
      <c r="H1748" s="5"/>
      <c r="M1748" s="5"/>
      <c r="N1748" s="5"/>
    </row>
    <row r="1749" spans="8:14" x14ac:dyDescent="0.25">
      <c r="H1749" s="5"/>
      <c r="M1749" s="5"/>
      <c r="N1749" s="5"/>
    </row>
    <row r="1750" spans="8:14" x14ac:dyDescent="0.25">
      <c r="H1750" s="5"/>
      <c r="M1750" s="5"/>
      <c r="N1750" s="5"/>
    </row>
    <row r="1751" spans="8:14" x14ac:dyDescent="0.25">
      <c r="H1751" s="5"/>
      <c r="M1751" s="5"/>
      <c r="N1751" s="5"/>
    </row>
    <row r="1752" spans="8:14" x14ac:dyDescent="0.25">
      <c r="H1752" s="5"/>
      <c r="M1752" s="5"/>
      <c r="N1752" s="5"/>
    </row>
    <row r="1753" spans="8:14" x14ac:dyDescent="0.25">
      <c r="H1753" s="5"/>
      <c r="M1753" s="5"/>
      <c r="N1753" s="5"/>
    </row>
    <row r="1754" spans="8:14" ht="12" customHeight="1" x14ac:dyDescent="0.25">
      <c r="H1754" s="5"/>
      <c r="M1754" s="5"/>
      <c r="N1754" s="5"/>
    </row>
    <row r="1755" spans="8:14" x14ac:dyDescent="0.25">
      <c r="H1755" s="5"/>
      <c r="M1755" s="5"/>
      <c r="N1755" s="5"/>
    </row>
    <row r="1756" spans="8:14" x14ac:dyDescent="0.25">
      <c r="H1756" s="5"/>
      <c r="M1756" s="5"/>
      <c r="N1756" s="5"/>
    </row>
    <row r="1757" spans="8:14" x14ac:dyDescent="0.25">
      <c r="H1757" s="5"/>
      <c r="M1757" s="5"/>
      <c r="N1757" s="5"/>
    </row>
    <row r="1758" spans="8:14" x14ac:dyDescent="0.25">
      <c r="H1758" s="5"/>
      <c r="M1758" s="5"/>
      <c r="N1758" s="5"/>
    </row>
    <row r="1759" spans="8:14" x14ac:dyDescent="0.25">
      <c r="H1759" s="5"/>
      <c r="M1759" s="5"/>
      <c r="N1759" s="5"/>
    </row>
    <row r="1760" spans="8:14" x14ac:dyDescent="0.25">
      <c r="H1760" s="5"/>
      <c r="M1760" s="5"/>
      <c r="N1760" s="5"/>
    </row>
    <row r="1761" spans="8:14" x14ac:dyDescent="0.25">
      <c r="H1761" s="5"/>
      <c r="M1761" s="5"/>
      <c r="N1761" s="5"/>
    </row>
    <row r="1762" spans="8:14" ht="12" customHeight="1" x14ac:dyDescent="0.25">
      <c r="H1762" s="5"/>
      <c r="M1762" s="5"/>
      <c r="N1762" s="5"/>
    </row>
    <row r="1763" spans="8:14" x14ac:dyDescent="0.25">
      <c r="H1763" s="5"/>
      <c r="M1763" s="5"/>
      <c r="N1763" s="5"/>
    </row>
    <row r="1764" spans="8:14" x14ac:dyDescent="0.25">
      <c r="H1764" s="5"/>
      <c r="M1764" s="5"/>
      <c r="N1764" s="5"/>
    </row>
    <row r="1765" spans="8:14" x14ac:dyDescent="0.25">
      <c r="H1765" s="5"/>
      <c r="M1765" s="5"/>
      <c r="N1765" s="5"/>
    </row>
    <row r="1766" spans="8:14" x14ac:dyDescent="0.25">
      <c r="H1766" s="5"/>
      <c r="M1766" s="5"/>
      <c r="N1766" s="5"/>
    </row>
    <row r="1767" spans="8:14" x14ac:dyDescent="0.25">
      <c r="H1767" s="5"/>
      <c r="M1767" s="5"/>
      <c r="N1767" s="5"/>
    </row>
    <row r="1768" spans="8:14" x14ac:dyDescent="0.25">
      <c r="H1768" s="5"/>
      <c r="M1768" s="5"/>
      <c r="N1768" s="5"/>
    </row>
    <row r="1769" spans="8:14" x14ac:dyDescent="0.25">
      <c r="H1769" s="5"/>
      <c r="M1769" s="5"/>
      <c r="N1769" s="5"/>
    </row>
    <row r="1770" spans="8:14" x14ac:dyDescent="0.25">
      <c r="H1770" s="5"/>
      <c r="M1770" s="5"/>
      <c r="N1770" s="5"/>
    </row>
    <row r="1771" spans="8:14" x14ac:dyDescent="0.25">
      <c r="H1771" s="5"/>
      <c r="M1771" s="5"/>
      <c r="N1771" s="5"/>
    </row>
    <row r="1772" spans="8:14" x14ac:dyDescent="0.25">
      <c r="H1772" s="5"/>
      <c r="M1772" s="5"/>
      <c r="N1772" s="5"/>
    </row>
    <row r="1773" spans="8:14" x14ac:dyDescent="0.25">
      <c r="H1773" s="5"/>
      <c r="M1773" s="5"/>
      <c r="N1773" s="5"/>
    </row>
    <row r="1774" spans="8:14" x14ac:dyDescent="0.25">
      <c r="H1774" s="5"/>
      <c r="M1774" s="5"/>
      <c r="N1774" s="5"/>
    </row>
    <row r="1775" spans="8:14" x14ac:dyDescent="0.25">
      <c r="H1775" s="5"/>
      <c r="M1775" s="5"/>
      <c r="N1775" s="5"/>
    </row>
    <row r="1776" spans="8:14" x14ac:dyDescent="0.25">
      <c r="H1776" s="5"/>
      <c r="M1776" s="5"/>
      <c r="N1776" s="5"/>
    </row>
    <row r="1777" spans="8:14" x14ac:dyDescent="0.25">
      <c r="H1777" s="5"/>
      <c r="M1777" s="5"/>
      <c r="N1777" s="5"/>
    </row>
    <row r="1778" spans="8:14" x14ac:dyDescent="0.25">
      <c r="H1778" s="5"/>
      <c r="M1778" s="5"/>
      <c r="N1778" s="5"/>
    </row>
    <row r="1779" spans="8:14" x14ac:dyDescent="0.25">
      <c r="H1779" s="5"/>
      <c r="M1779" s="5"/>
      <c r="N1779" s="5"/>
    </row>
    <row r="1780" spans="8:14" x14ac:dyDescent="0.25">
      <c r="H1780" s="5"/>
      <c r="M1780" s="5"/>
      <c r="N1780" s="5"/>
    </row>
    <row r="1781" spans="8:14" x14ac:dyDescent="0.25">
      <c r="H1781" s="5"/>
      <c r="M1781" s="5"/>
      <c r="N1781" s="5"/>
    </row>
    <row r="1782" spans="8:14" x14ac:dyDescent="0.25">
      <c r="H1782" s="5"/>
      <c r="M1782" s="5"/>
      <c r="N1782" s="5"/>
    </row>
    <row r="1783" spans="8:14" x14ac:dyDescent="0.25">
      <c r="H1783" s="5"/>
      <c r="M1783" s="5"/>
      <c r="N1783" s="5"/>
    </row>
    <row r="1784" spans="8:14" x14ac:dyDescent="0.25">
      <c r="H1784" s="5"/>
      <c r="M1784" s="5"/>
      <c r="N1784" s="5"/>
    </row>
    <row r="1785" spans="8:14" x14ac:dyDescent="0.25">
      <c r="H1785" s="5"/>
      <c r="M1785" s="5"/>
      <c r="N1785" s="5"/>
    </row>
    <row r="1786" spans="8:14" x14ac:dyDescent="0.25">
      <c r="H1786" s="5"/>
      <c r="M1786" s="5"/>
      <c r="N1786" s="5"/>
    </row>
    <row r="1787" spans="8:14" x14ac:dyDescent="0.25">
      <c r="H1787" s="5"/>
      <c r="M1787" s="5"/>
      <c r="N1787" s="5"/>
    </row>
    <row r="1788" spans="8:14" x14ac:dyDescent="0.25">
      <c r="H1788" s="5"/>
      <c r="M1788" s="5"/>
      <c r="N1788" s="5"/>
    </row>
    <row r="1789" spans="8:14" ht="12" customHeight="1" x14ac:dyDescent="0.25">
      <c r="H1789" s="5"/>
      <c r="M1789" s="5"/>
      <c r="N1789" s="5"/>
    </row>
    <row r="1790" spans="8:14" x14ac:dyDescent="0.25">
      <c r="H1790" s="5"/>
      <c r="M1790" s="5"/>
      <c r="N1790" s="5"/>
    </row>
    <row r="1791" spans="8:14" x14ac:dyDescent="0.25">
      <c r="H1791" s="5"/>
      <c r="M1791" s="5"/>
      <c r="N1791" s="5"/>
    </row>
    <row r="1792" spans="8:14" x14ac:dyDescent="0.25">
      <c r="H1792" s="5"/>
      <c r="M1792" s="5"/>
      <c r="N1792" s="5"/>
    </row>
    <row r="1793" spans="8:14" x14ac:dyDescent="0.25">
      <c r="H1793" s="5"/>
      <c r="M1793" s="5"/>
      <c r="N1793" s="5"/>
    </row>
    <row r="1794" spans="8:14" x14ac:dyDescent="0.25">
      <c r="H1794" s="5"/>
      <c r="M1794" s="5"/>
      <c r="N1794" s="5"/>
    </row>
    <row r="1795" spans="8:14" x14ac:dyDescent="0.25">
      <c r="H1795" s="5"/>
      <c r="M1795" s="5"/>
      <c r="N1795" s="5"/>
    </row>
    <row r="1796" spans="8:14" x14ac:dyDescent="0.25">
      <c r="H1796" s="5"/>
      <c r="M1796" s="5"/>
      <c r="N1796" s="5"/>
    </row>
    <row r="1797" spans="8:14" x14ac:dyDescent="0.25">
      <c r="H1797" s="5"/>
      <c r="M1797" s="5"/>
      <c r="N1797" s="5"/>
    </row>
    <row r="1798" spans="8:14" x14ac:dyDescent="0.25">
      <c r="H1798" s="5"/>
      <c r="M1798" s="5"/>
      <c r="N1798" s="5"/>
    </row>
    <row r="1799" spans="8:14" x14ac:dyDescent="0.25">
      <c r="H1799" s="5"/>
      <c r="M1799" s="5"/>
      <c r="N1799" s="5"/>
    </row>
    <row r="1800" spans="8:14" x14ac:dyDescent="0.25">
      <c r="H1800" s="5"/>
      <c r="M1800" s="5"/>
      <c r="N1800" s="5"/>
    </row>
    <row r="1801" spans="8:14" x14ac:dyDescent="0.25">
      <c r="H1801" s="5"/>
      <c r="M1801" s="5"/>
      <c r="N1801" s="5"/>
    </row>
    <row r="1802" spans="8:14" x14ac:dyDescent="0.25">
      <c r="H1802" s="5"/>
      <c r="M1802" s="5"/>
      <c r="N1802" s="5"/>
    </row>
    <row r="1803" spans="8:14" x14ac:dyDescent="0.25">
      <c r="H1803" s="5"/>
      <c r="M1803" s="5"/>
      <c r="N1803" s="5"/>
    </row>
    <row r="1804" spans="8:14" x14ac:dyDescent="0.25">
      <c r="H1804" s="5"/>
      <c r="M1804" s="5"/>
      <c r="N1804" s="5"/>
    </row>
    <row r="1805" spans="8:14" x14ac:dyDescent="0.25">
      <c r="H1805" s="5"/>
      <c r="M1805" s="5"/>
      <c r="N1805" s="5"/>
    </row>
    <row r="1806" spans="8:14" x14ac:dyDescent="0.25">
      <c r="H1806" s="5"/>
      <c r="M1806" s="5"/>
      <c r="N1806" s="5"/>
    </row>
    <row r="1807" spans="8:14" x14ac:dyDescent="0.25">
      <c r="H1807" s="5"/>
      <c r="M1807" s="5"/>
      <c r="N1807" s="5"/>
    </row>
    <row r="1808" spans="8:14" x14ac:dyDescent="0.25">
      <c r="H1808" s="5"/>
      <c r="M1808" s="5"/>
      <c r="N1808" s="5"/>
    </row>
    <row r="1809" spans="8:14" ht="12" customHeight="1" x14ac:dyDescent="0.25">
      <c r="H1809" s="5"/>
      <c r="M1809" s="5"/>
      <c r="N1809" s="5"/>
    </row>
    <row r="1810" spans="8:14" x14ac:dyDescent="0.25">
      <c r="H1810" s="5"/>
      <c r="M1810" s="5"/>
      <c r="N1810" s="5"/>
    </row>
    <row r="1811" spans="8:14" x14ac:dyDescent="0.25">
      <c r="H1811" s="5"/>
      <c r="M1811" s="5"/>
      <c r="N1811" s="5"/>
    </row>
    <row r="1812" spans="8:14" x14ac:dyDescent="0.25">
      <c r="H1812" s="5"/>
      <c r="M1812" s="5"/>
      <c r="N1812" s="5"/>
    </row>
    <row r="1813" spans="8:14" x14ac:dyDescent="0.25">
      <c r="H1813" s="5"/>
      <c r="M1813" s="5"/>
      <c r="N1813" s="5"/>
    </row>
    <row r="1814" spans="8:14" x14ac:dyDescent="0.25">
      <c r="H1814" s="5"/>
      <c r="M1814" s="5"/>
      <c r="N1814" s="5"/>
    </row>
    <row r="1815" spans="8:14" ht="12" customHeight="1" x14ac:dyDescent="0.25">
      <c r="H1815" s="5"/>
      <c r="M1815" s="5"/>
      <c r="N1815" s="5"/>
    </row>
    <row r="1816" spans="8:14" x14ac:dyDescent="0.25">
      <c r="H1816" s="5"/>
      <c r="M1816" s="5"/>
      <c r="N1816" s="5"/>
    </row>
    <row r="1817" spans="8:14" x14ac:dyDescent="0.25">
      <c r="H1817" s="5"/>
      <c r="M1817" s="5"/>
      <c r="N1817" s="5"/>
    </row>
    <row r="1818" spans="8:14" x14ac:dyDescent="0.25">
      <c r="H1818" s="5"/>
      <c r="M1818" s="5"/>
      <c r="N1818" s="5"/>
    </row>
    <row r="1819" spans="8:14" x14ac:dyDescent="0.25">
      <c r="H1819" s="5"/>
      <c r="M1819" s="5"/>
      <c r="N1819" s="5"/>
    </row>
    <row r="1820" spans="8:14" x14ac:dyDescent="0.25">
      <c r="H1820" s="5"/>
      <c r="M1820" s="5"/>
      <c r="N1820" s="5"/>
    </row>
    <row r="1821" spans="8:14" x14ac:dyDescent="0.25">
      <c r="H1821" s="5"/>
      <c r="M1821" s="5"/>
      <c r="N1821" s="5"/>
    </row>
    <row r="1822" spans="8:14" x14ac:dyDescent="0.25">
      <c r="H1822" s="5"/>
      <c r="M1822" s="5"/>
      <c r="N1822" s="5"/>
    </row>
    <row r="1823" spans="8:14" x14ac:dyDescent="0.25">
      <c r="H1823" s="5"/>
      <c r="M1823" s="5"/>
      <c r="N1823" s="5"/>
    </row>
    <row r="1824" spans="8:14" x14ac:dyDescent="0.25">
      <c r="H1824" s="5"/>
      <c r="M1824" s="5"/>
      <c r="N1824" s="5"/>
    </row>
    <row r="1825" spans="8:14" x14ac:dyDescent="0.25">
      <c r="H1825" s="5"/>
      <c r="M1825" s="5"/>
      <c r="N1825" s="5"/>
    </row>
    <row r="1826" spans="8:14" x14ac:dyDescent="0.25">
      <c r="H1826" s="5"/>
      <c r="M1826" s="5"/>
      <c r="N1826" s="5"/>
    </row>
    <row r="1827" spans="8:14" x14ac:dyDescent="0.25">
      <c r="H1827" s="5"/>
      <c r="M1827" s="5"/>
      <c r="N1827" s="5"/>
    </row>
    <row r="1828" spans="8:14" x14ac:dyDescent="0.25">
      <c r="H1828" s="5"/>
      <c r="M1828" s="5"/>
      <c r="N1828" s="5"/>
    </row>
    <row r="1829" spans="8:14" x14ac:dyDescent="0.25">
      <c r="H1829" s="5"/>
      <c r="M1829" s="5"/>
      <c r="N1829" s="5"/>
    </row>
    <row r="1830" spans="8:14" x14ac:dyDescent="0.25">
      <c r="H1830" s="5"/>
      <c r="M1830" s="5"/>
      <c r="N1830" s="5"/>
    </row>
    <row r="1831" spans="8:14" ht="12" customHeight="1" x14ac:dyDescent="0.25">
      <c r="H1831" s="5"/>
      <c r="M1831" s="5"/>
      <c r="N1831" s="5"/>
    </row>
    <row r="1832" spans="8:14" x14ac:dyDescent="0.25">
      <c r="H1832" s="5"/>
      <c r="M1832" s="5"/>
      <c r="N1832" s="5"/>
    </row>
    <row r="1833" spans="8:14" x14ac:dyDescent="0.25">
      <c r="H1833" s="5"/>
      <c r="M1833" s="5"/>
      <c r="N1833" s="5"/>
    </row>
    <row r="1834" spans="8:14" x14ac:dyDescent="0.25">
      <c r="H1834" s="5"/>
      <c r="M1834" s="5"/>
      <c r="N1834" s="5"/>
    </row>
    <row r="1835" spans="8:14" x14ac:dyDescent="0.25">
      <c r="H1835" s="5"/>
      <c r="M1835" s="5"/>
      <c r="N1835" s="5"/>
    </row>
    <row r="1836" spans="8:14" x14ac:dyDescent="0.25">
      <c r="H1836" s="5"/>
      <c r="M1836" s="5"/>
      <c r="N1836" s="5"/>
    </row>
    <row r="1837" spans="8:14" x14ac:dyDescent="0.25">
      <c r="H1837" s="5"/>
      <c r="M1837" s="5"/>
      <c r="N1837" s="5"/>
    </row>
    <row r="1838" spans="8:14" x14ac:dyDescent="0.25">
      <c r="H1838" s="5"/>
      <c r="M1838" s="5"/>
      <c r="N1838" s="5"/>
    </row>
    <row r="1839" spans="8:14" x14ac:dyDescent="0.25">
      <c r="H1839" s="5"/>
      <c r="M1839" s="5"/>
      <c r="N1839" s="5"/>
    </row>
    <row r="1840" spans="8:14" x14ac:dyDescent="0.25">
      <c r="H1840" s="5"/>
      <c r="M1840" s="5"/>
      <c r="N1840" s="5"/>
    </row>
    <row r="1841" spans="8:14" x14ac:dyDescent="0.25">
      <c r="H1841" s="5"/>
      <c r="M1841" s="5"/>
      <c r="N1841" s="5"/>
    </row>
    <row r="1842" spans="8:14" x14ac:dyDescent="0.25">
      <c r="H1842" s="5"/>
      <c r="M1842" s="5"/>
      <c r="N1842" s="5"/>
    </row>
    <row r="1843" spans="8:14" x14ac:dyDescent="0.25">
      <c r="H1843" s="5"/>
      <c r="M1843" s="5"/>
      <c r="N1843" s="5"/>
    </row>
    <row r="1844" spans="8:14" x14ac:dyDescent="0.25">
      <c r="H1844" s="5"/>
      <c r="M1844" s="5"/>
      <c r="N1844" s="5"/>
    </row>
    <row r="1845" spans="8:14" x14ac:dyDescent="0.25">
      <c r="H1845" s="5"/>
      <c r="M1845" s="5"/>
      <c r="N1845" s="5"/>
    </row>
    <row r="1846" spans="8:14" x14ac:dyDescent="0.25">
      <c r="H1846" s="5"/>
      <c r="M1846" s="5"/>
      <c r="N1846" s="5"/>
    </row>
    <row r="1847" spans="8:14" x14ac:dyDescent="0.25">
      <c r="H1847" s="5"/>
      <c r="M1847" s="5"/>
      <c r="N1847" s="5"/>
    </row>
    <row r="1848" spans="8:14" ht="12" customHeight="1" x14ac:dyDescent="0.25">
      <c r="H1848" s="5"/>
      <c r="M1848" s="5"/>
      <c r="N1848" s="5"/>
    </row>
    <row r="1849" spans="8:14" x14ac:dyDescent="0.25">
      <c r="H1849" s="5"/>
      <c r="M1849" s="5"/>
      <c r="N1849" s="5"/>
    </row>
    <row r="1850" spans="8:14" x14ac:dyDescent="0.25">
      <c r="H1850" s="5"/>
      <c r="M1850" s="5"/>
      <c r="N1850" s="5"/>
    </row>
    <row r="1851" spans="8:14" x14ac:dyDescent="0.25">
      <c r="H1851" s="5"/>
      <c r="M1851" s="5"/>
      <c r="N1851" s="5"/>
    </row>
    <row r="1852" spans="8:14" ht="12" customHeight="1" x14ac:dyDescent="0.25">
      <c r="H1852" s="5"/>
      <c r="M1852" s="5"/>
      <c r="N1852" s="5"/>
    </row>
    <row r="1853" spans="8:14" x14ac:dyDescent="0.25">
      <c r="H1853" s="5"/>
      <c r="M1853" s="5"/>
      <c r="N1853" s="5"/>
    </row>
    <row r="1854" spans="8:14" x14ac:dyDescent="0.25">
      <c r="H1854" s="5"/>
      <c r="M1854" s="5"/>
      <c r="N1854" s="5"/>
    </row>
    <row r="1855" spans="8:14" x14ac:dyDescent="0.25">
      <c r="H1855" s="5"/>
      <c r="M1855" s="5"/>
      <c r="N1855" s="5"/>
    </row>
    <row r="1856" spans="8:14" x14ac:dyDescent="0.25">
      <c r="H1856" s="5"/>
      <c r="M1856" s="5"/>
      <c r="N1856" s="5"/>
    </row>
    <row r="1857" spans="8:14" x14ac:dyDescent="0.25">
      <c r="H1857" s="5"/>
      <c r="M1857" s="5"/>
      <c r="N1857" s="5"/>
    </row>
    <row r="1858" spans="8:14" x14ac:dyDescent="0.25">
      <c r="H1858" s="5"/>
      <c r="M1858" s="5"/>
      <c r="N1858" s="5"/>
    </row>
    <row r="1859" spans="8:14" x14ac:dyDescent="0.25">
      <c r="H1859" s="5"/>
      <c r="M1859" s="5"/>
      <c r="N1859" s="5"/>
    </row>
    <row r="1860" spans="8:14" ht="12" customHeight="1" x14ac:dyDescent="0.25">
      <c r="H1860" s="5"/>
      <c r="M1860" s="5"/>
      <c r="N1860" s="5"/>
    </row>
    <row r="1861" spans="8:14" x14ac:dyDescent="0.25">
      <c r="H1861" s="5"/>
      <c r="M1861" s="5"/>
      <c r="N1861" s="5"/>
    </row>
    <row r="1862" spans="8:14" x14ac:dyDescent="0.25">
      <c r="H1862" s="5"/>
      <c r="M1862" s="5"/>
      <c r="N1862" s="5"/>
    </row>
    <row r="1863" spans="8:14" x14ac:dyDescent="0.25">
      <c r="H1863" s="5"/>
      <c r="M1863" s="5"/>
      <c r="N1863" s="5"/>
    </row>
    <row r="1864" spans="8:14" x14ac:dyDescent="0.25">
      <c r="H1864" s="5"/>
      <c r="M1864" s="5"/>
      <c r="N1864" s="5"/>
    </row>
    <row r="1865" spans="8:14" x14ac:dyDescent="0.25">
      <c r="H1865" s="5"/>
      <c r="M1865" s="5"/>
      <c r="N1865" s="5"/>
    </row>
    <row r="1866" spans="8:14" x14ac:dyDescent="0.25">
      <c r="H1866" s="5"/>
      <c r="M1866" s="5"/>
      <c r="N1866" s="5"/>
    </row>
    <row r="1867" spans="8:14" x14ac:dyDescent="0.25">
      <c r="H1867" s="5"/>
      <c r="M1867" s="5"/>
      <c r="N1867" s="5"/>
    </row>
    <row r="1868" spans="8:14" ht="12" customHeight="1" x14ac:dyDescent="0.25">
      <c r="H1868" s="5"/>
      <c r="M1868" s="5"/>
      <c r="N1868" s="5"/>
    </row>
    <row r="1869" spans="8:14" x14ac:dyDescent="0.25">
      <c r="H1869" s="5"/>
      <c r="M1869" s="5"/>
      <c r="N1869" s="5"/>
    </row>
    <row r="1870" spans="8:14" x14ac:dyDescent="0.25">
      <c r="H1870" s="5"/>
      <c r="M1870" s="5"/>
      <c r="N1870" s="5"/>
    </row>
    <row r="1871" spans="8:14" x14ac:dyDescent="0.25">
      <c r="H1871" s="5"/>
      <c r="M1871" s="5"/>
      <c r="N1871" s="5"/>
    </row>
    <row r="1872" spans="8:14" x14ac:dyDescent="0.25">
      <c r="H1872" s="5"/>
      <c r="M1872" s="5"/>
      <c r="N1872" s="5"/>
    </row>
    <row r="1873" spans="8:14" x14ac:dyDescent="0.25">
      <c r="H1873" s="5"/>
      <c r="M1873" s="5"/>
      <c r="N1873" s="5"/>
    </row>
    <row r="1874" spans="8:14" x14ac:dyDescent="0.25">
      <c r="H1874" s="5"/>
      <c r="M1874" s="5"/>
      <c r="N1874" s="5"/>
    </row>
    <row r="1875" spans="8:14" x14ac:dyDescent="0.25">
      <c r="H1875" s="5"/>
      <c r="M1875" s="5"/>
      <c r="N1875" s="5"/>
    </row>
    <row r="1876" spans="8:14" x14ac:dyDescent="0.25">
      <c r="H1876" s="5"/>
      <c r="M1876" s="5"/>
      <c r="N1876" s="5"/>
    </row>
    <row r="1877" spans="8:14" x14ac:dyDescent="0.25">
      <c r="H1877" s="5"/>
      <c r="M1877" s="5"/>
      <c r="N1877" s="5"/>
    </row>
    <row r="1878" spans="8:14" x14ac:dyDescent="0.25">
      <c r="H1878" s="5"/>
      <c r="M1878" s="5"/>
      <c r="N1878" s="5"/>
    </row>
    <row r="1879" spans="8:14" x14ac:dyDescent="0.25">
      <c r="H1879" s="5"/>
      <c r="M1879" s="5"/>
      <c r="N1879" s="5"/>
    </row>
    <row r="1880" spans="8:14" x14ac:dyDescent="0.25">
      <c r="H1880" s="5"/>
      <c r="M1880" s="5"/>
      <c r="N1880" s="5"/>
    </row>
    <row r="1881" spans="8:14" x14ac:dyDescent="0.25">
      <c r="H1881" s="5"/>
      <c r="M1881" s="5"/>
      <c r="N1881" s="5"/>
    </row>
    <row r="1882" spans="8:14" x14ac:dyDescent="0.25">
      <c r="H1882" s="5"/>
      <c r="M1882" s="5"/>
      <c r="N1882" s="5"/>
    </row>
    <row r="1883" spans="8:14" x14ac:dyDescent="0.25">
      <c r="H1883" s="5"/>
      <c r="M1883" s="5"/>
      <c r="N1883" s="5"/>
    </row>
    <row r="1884" spans="8:14" x14ac:dyDescent="0.25">
      <c r="H1884" s="5"/>
      <c r="M1884" s="5"/>
      <c r="N1884" s="5"/>
    </row>
    <row r="1885" spans="8:14" x14ac:dyDescent="0.25">
      <c r="H1885" s="5"/>
      <c r="M1885" s="5"/>
      <c r="N1885" s="5"/>
    </row>
    <row r="1886" spans="8:14" x14ac:dyDescent="0.25">
      <c r="H1886" s="5"/>
      <c r="M1886" s="5"/>
      <c r="N1886" s="5"/>
    </row>
    <row r="1887" spans="8:14" x14ac:dyDescent="0.25">
      <c r="H1887" s="5"/>
      <c r="M1887" s="5"/>
      <c r="N1887" s="5"/>
    </row>
    <row r="1888" spans="8:14" x14ac:dyDescent="0.25">
      <c r="H1888" s="5"/>
      <c r="M1888" s="5"/>
      <c r="N1888" s="5"/>
    </row>
    <row r="1889" spans="8:14" x14ac:dyDescent="0.25">
      <c r="H1889" s="5"/>
      <c r="M1889" s="5"/>
      <c r="N1889" s="5"/>
    </row>
    <row r="1890" spans="8:14" x14ac:dyDescent="0.25">
      <c r="H1890" s="5"/>
      <c r="M1890" s="5"/>
      <c r="N1890" s="5"/>
    </row>
    <row r="1891" spans="8:14" x14ac:dyDescent="0.25">
      <c r="H1891" s="5"/>
      <c r="M1891" s="5"/>
      <c r="N1891" s="5"/>
    </row>
    <row r="1892" spans="8:14" x14ac:dyDescent="0.25">
      <c r="H1892" s="5"/>
      <c r="M1892" s="5"/>
      <c r="N1892" s="5"/>
    </row>
    <row r="1893" spans="8:14" x14ac:dyDescent="0.25">
      <c r="H1893" s="5"/>
      <c r="M1893" s="5"/>
      <c r="N1893" s="5"/>
    </row>
    <row r="1894" spans="8:14" x14ac:dyDescent="0.25">
      <c r="H1894" s="5"/>
      <c r="M1894" s="5"/>
      <c r="N1894" s="5"/>
    </row>
    <row r="1895" spans="8:14" ht="12" customHeight="1" x14ac:dyDescent="0.25">
      <c r="H1895" s="5"/>
      <c r="M1895" s="5"/>
      <c r="N1895" s="5"/>
    </row>
    <row r="1896" spans="8:14" x14ac:dyDescent="0.25">
      <c r="H1896" s="5"/>
      <c r="M1896" s="5"/>
      <c r="N1896" s="5"/>
    </row>
    <row r="1897" spans="8:14" x14ac:dyDescent="0.25">
      <c r="H1897" s="5"/>
      <c r="M1897" s="5"/>
      <c r="N1897" s="5"/>
    </row>
    <row r="1898" spans="8:14" x14ac:dyDescent="0.25">
      <c r="H1898" s="5"/>
      <c r="M1898" s="5"/>
      <c r="N1898" s="5"/>
    </row>
    <row r="1899" spans="8:14" x14ac:dyDescent="0.25">
      <c r="H1899" s="5"/>
      <c r="M1899" s="5"/>
      <c r="N1899" s="5"/>
    </row>
    <row r="1900" spans="8:14" x14ac:dyDescent="0.25">
      <c r="H1900" s="5"/>
      <c r="M1900" s="5"/>
      <c r="N1900" s="5"/>
    </row>
    <row r="1901" spans="8:14" x14ac:dyDescent="0.25">
      <c r="H1901" s="5"/>
      <c r="M1901" s="5"/>
      <c r="N1901" s="5"/>
    </row>
    <row r="1902" spans="8:14" x14ac:dyDescent="0.25">
      <c r="H1902" s="5"/>
      <c r="M1902" s="5"/>
      <c r="N1902" s="5"/>
    </row>
    <row r="1903" spans="8:14" x14ac:dyDescent="0.25">
      <c r="H1903" s="5"/>
      <c r="M1903" s="5"/>
      <c r="N1903" s="5"/>
    </row>
    <row r="1904" spans="8:14" x14ac:dyDescent="0.25">
      <c r="H1904" s="5"/>
      <c r="M1904" s="5"/>
      <c r="N1904" s="5"/>
    </row>
    <row r="1905" spans="8:14" x14ac:dyDescent="0.25">
      <c r="H1905" s="5"/>
      <c r="M1905" s="5"/>
      <c r="N1905" s="5"/>
    </row>
    <row r="1906" spans="8:14" x14ac:dyDescent="0.25">
      <c r="H1906" s="5"/>
      <c r="M1906" s="5"/>
      <c r="N1906" s="5"/>
    </row>
    <row r="1907" spans="8:14" x14ac:dyDescent="0.25">
      <c r="H1907" s="5"/>
      <c r="M1907" s="5"/>
      <c r="N1907" s="5"/>
    </row>
    <row r="1908" spans="8:14" x14ac:dyDescent="0.25">
      <c r="H1908" s="5"/>
      <c r="M1908" s="5"/>
      <c r="N1908" s="5"/>
    </row>
    <row r="1909" spans="8:14" x14ac:dyDescent="0.25">
      <c r="H1909" s="5"/>
      <c r="M1909" s="5"/>
      <c r="N1909" s="5"/>
    </row>
    <row r="1910" spans="8:14" x14ac:dyDescent="0.25">
      <c r="H1910" s="5"/>
      <c r="M1910" s="5"/>
      <c r="N1910" s="5"/>
    </row>
    <row r="1911" spans="8:14" x14ac:dyDescent="0.25">
      <c r="H1911" s="5"/>
      <c r="M1911" s="5"/>
      <c r="N1911" s="5"/>
    </row>
    <row r="1912" spans="8:14" ht="12" customHeight="1" x14ac:dyDescent="0.25">
      <c r="H1912" s="5"/>
      <c r="M1912" s="5"/>
      <c r="N1912" s="5"/>
    </row>
    <row r="1913" spans="8:14" x14ac:dyDescent="0.25">
      <c r="H1913" s="5"/>
      <c r="M1913" s="5"/>
      <c r="N1913" s="5"/>
    </row>
    <row r="1914" spans="8:14" x14ac:dyDescent="0.25">
      <c r="H1914" s="5"/>
      <c r="M1914" s="5"/>
      <c r="N1914" s="5"/>
    </row>
    <row r="1915" spans="8:14" x14ac:dyDescent="0.25">
      <c r="H1915" s="5"/>
      <c r="M1915" s="5"/>
      <c r="N1915" s="5"/>
    </row>
    <row r="1916" spans="8:14" x14ac:dyDescent="0.25">
      <c r="H1916" s="5"/>
      <c r="M1916" s="5"/>
      <c r="N1916" s="5"/>
    </row>
    <row r="1917" spans="8:14" ht="12" customHeight="1" x14ac:dyDescent="0.25">
      <c r="H1917" s="5"/>
      <c r="M1917" s="5"/>
      <c r="N1917" s="5"/>
    </row>
    <row r="1918" spans="8:14" x14ac:dyDescent="0.25">
      <c r="H1918" s="5"/>
      <c r="M1918" s="5"/>
      <c r="N1918" s="5"/>
    </row>
    <row r="1919" spans="8:14" x14ac:dyDescent="0.25">
      <c r="H1919" s="5"/>
      <c r="M1919" s="5"/>
      <c r="N1919" s="5"/>
    </row>
    <row r="1920" spans="8:14" x14ac:dyDescent="0.25">
      <c r="H1920" s="5"/>
      <c r="M1920" s="5"/>
      <c r="N1920" s="5"/>
    </row>
    <row r="1921" spans="8:14" ht="12" customHeight="1" x14ac:dyDescent="0.25">
      <c r="H1921" s="5"/>
      <c r="M1921" s="5"/>
      <c r="N1921" s="5"/>
    </row>
    <row r="1922" spans="8:14" x14ac:dyDescent="0.25">
      <c r="H1922" s="5"/>
      <c r="M1922" s="5"/>
      <c r="N1922" s="5"/>
    </row>
    <row r="1923" spans="8:14" x14ac:dyDescent="0.25">
      <c r="H1923" s="5"/>
      <c r="M1923" s="5"/>
      <c r="N1923" s="5"/>
    </row>
    <row r="1924" spans="8:14" x14ac:dyDescent="0.25">
      <c r="H1924" s="5"/>
      <c r="M1924" s="5"/>
      <c r="N1924" s="5"/>
    </row>
    <row r="1925" spans="8:14" x14ac:dyDescent="0.25">
      <c r="H1925" s="5"/>
      <c r="M1925" s="5"/>
      <c r="N1925" s="5"/>
    </row>
    <row r="1926" spans="8:14" x14ac:dyDescent="0.25">
      <c r="H1926" s="5"/>
      <c r="M1926" s="5"/>
      <c r="N1926" s="5"/>
    </row>
    <row r="1927" spans="8:14" ht="12" customHeight="1" x14ac:dyDescent="0.25">
      <c r="H1927" s="5"/>
      <c r="M1927" s="5"/>
      <c r="N1927" s="5"/>
    </row>
    <row r="1928" spans="8:14" x14ac:dyDescent="0.25">
      <c r="H1928" s="5"/>
      <c r="M1928" s="5"/>
      <c r="N1928" s="5"/>
    </row>
    <row r="1929" spans="8:14" x14ac:dyDescent="0.25">
      <c r="H1929" s="5"/>
      <c r="M1929" s="5"/>
      <c r="N1929" s="5"/>
    </row>
    <row r="1930" spans="8:14" x14ac:dyDescent="0.25">
      <c r="H1930" s="5"/>
      <c r="M1930" s="5"/>
      <c r="N1930" s="5"/>
    </row>
    <row r="1931" spans="8:14" x14ac:dyDescent="0.25">
      <c r="H1931" s="5"/>
      <c r="M1931" s="5"/>
      <c r="N1931" s="5"/>
    </row>
    <row r="1932" spans="8:14" x14ac:dyDescent="0.25">
      <c r="H1932" s="5"/>
      <c r="M1932" s="5"/>
      <c r="N1932" s="5"/>
    </row>
    <row r="1933" spans="8:14" x14ac:dyDescent="0.25">
      <c r="H1933" s="5"/>
      <c r="M1933" s="5"/>
      <c r="N1933" s="5"/>
    </row>
    <row r="1934" spans="8:14" x14ac:dyDescent="0.25">
      <c r="H1934" s="5"/>
      <c r="M1934" s="5"/>
      <c r="N1934" s="5"/>
    </row>
    <row r="1935" spans="8:14" x14ac:dyDescent="0.25">
      <c r="H1935" s="5"/>
      <c r="M1935" s="5"/>
      <c r="N1935" s="5"/>
    </row>
    <row r="1936" spans="8:14" ht="12" customHeight="1" x14ac:dyDescent="0.25">
      <c r="H1936" s="5"/>
      <c r="M1936" s="5"/>
      <c r="N1936" s="5"/>
    </row>
    <row r="1937" spans="8:14" x14ac:dyDescent="0.25">
      <c r="H1937" s="5"/>
      <c r="M1937" s="5"/>
      <c r="N1937" s="5"/>
    </row>
    <row r="1938" spans="8:14" x14ac:dyDescent="0.25">
      <c r="H1938" s="5"/>
      <c r="M1938" s="5"/>
      <c r="N1938" s="5"/>
    </row>
    <row r="1939" spans="8:14" x14ac:dyDescent="0.25">
      <c r="H1939" s="5"/>
      <c r="M1939" s="5"/>
      <c r="N1939" s="5"/>
    </row>
    <row r="1940" spans="8:14" x14ac:dyDescent="0.25">
      <c r="H1940" s="5"/>
      <c r="M1940" s="5"/>
      <c r="N1940" s="5"/>
    </row>
    <row r="1941" spans="8:14" x14ac:dyDescent="0.25">
      <c r="H1941" s="5"/>
      <c r="M1941" s="5"/>
      <c r="N1941" s="5"/>
    </row>
    <row r="1942" spans="8:14" x14ac:dyDescent="0.25">
      <c r="H1942" s="5"/>
      <c r="M1942" s="5"/>
      <c r="N1942" s="5"/>
    </row>
    <row r="1943" spans="8:14" ht="12" customHeight="1" x14ac:dyDescent="0.25">
      <c r="H1943" s="5"/>
      <c r="M1943" s="5"/>
      <c r="N1943" s="5"/>
    </row>
    <row r="1944" spans="8:14" x14ac:dyDescent="0.25">
      <c r="H1944" s="5"/>
      <c r="M1944" s="5"/>
      <c r="N1944" s="5"/>
    </row>
    <row r="1945" spans="8:14" x14ac:dyDescent="0.25">
      <c r="H1945" s="5"/>
      <c r="M1945" s="5"/>
      <c r="N1945" s="5"/>
    </row>
    <row r="1946" spans="8:14" x14ac:dyDescent="0.25">
      <c r="H1946" s="5"/>
      <c r="M1946" s="5"/>
      <c r="N1946" s="5"/>
    </row>
    <row r="1947" spans="8:14" x14ac:dyDescent="0.25">
      <c r="H1947" s="5"/>
      <c r="M1947" s="5"/>
      <c r="N1947" s="5"/>
    </row>
    <row r="1948" spans="8:14" x14ac:dyDescent="0.25">
      <c r="H1948" s="5"/>
      <c r="M1948" s="5"/>
      <c r="N1948" s="5"/>
    </row>
    <row r="1949" spans="8:14" x14ac:dyDescent="0.25">
      <c r="H1949" s="5"/>
      <c r="M1949" s="5"/>
      <c r="N1949" s="5"/>
    </row>
    <row r="1950" spans="8:14" x14ac:dyDescent="0.25">
      <c r="H1950" s="5"/>
      <c r="M1950" s="5"/>
      <c r="N1950" s="5"/>
    </row>
    <row r="1951" spans="8:14" x14ac:dyDescent="0.25">
      <c r="H1951" s="5"/>
      <c r="M1951" s="5"/>
      <c r="N1951" s="5"/>
    </row>
    <row r="1952" spans="8:14" x14ac:dyDescent="0.25">
      <c r="H1952" s="5"/>
      <c r="M1952" s="5"/>
      <c r="N1952" s="5"/>
    </row>
    <row r="1953" spans="8:14" x14ac:dyDescent="0.25">
      <c r="H1953" s="5"/>
      <c r="M1953" s="5"/>
      <c r="N1953" s="5"/>
    </row>
    <row r="1954" spans="8:14" x14ac:dyDescent="0.25">
      <c r="H1954" s="5"/>
      <c r="M1954" s="5"/>
      <c r="N1954" s="5"/>
    </row>
    <row r="1955" spans="8:14" x14ac:dyDescent="0.25">
      <c r="H1955" s="5"/>
      <c r="M1955" s="5"/>
      <c r="N1955" s="5"/>
    </row>
    <row r="1956" spans="8:14" x14ac:dyDescent="0.25">
      <c r="H1956" s="5"/>
      <c r="M1956" s="5"/>
      <c r="N1956" s="5"/>
    </row>
    <row r="1957" spans="8:14" x14ac:dyDescent="0.25">
      <c r="H1957" s="5"/>
      <c r="M1957" s="5"/>
      <c r="N1957" s="5"/>
    </row>
    <row r="1958" spans="8:14" x14ac:dyDescent="0.25">
      <c r="H1958" s="5"/>
      <c r="M1958" s="5"/>
      <c r="N1958" s="5"/>
    </row>
    <row r="1959" spans="8:14" x14ac:dyDescent="0.25">
      <c r="H1959" s="5"/>
      <c r="M1959" s="5"/>
      <c r="N1959" s="5"/>
    </row>
    <row r="1960" spans="8:14" x14ac:dyDescent="0.25">
      <c r="H1960" s="5"/>
      <c r="M1960" s="5"/>
      <c r="N1960" s="5"/>
    </row>
    <row r="1961" spans="8:14" x14ac:dyDescent="0.25">
      <c r="H1961" s="5"/>
      <c r="M1961" s="5"/>
      <c r="N1961" s="5"/>
    </row>
    <row r="1962" spans="8:14" x14ac:dyDescent="0.25">
      <c r="H1962" s="5"/>
      <c r="M1962" s="5"/>
      <c r="N1962" s="5"/>
    </row>
    <row r="1963" spans="8:14" x14ac:dyDescent="0.25">
      <c r="H1963" s="5"/>
      <c r="M1963" s="5"/>
      <c r="N1963" s="5"/>
    </row>
    <row r="1964" spans="8:14" x14ac:dyDescent="0.25">
      <c r="H1964" s="5"/>
      <c r="M1964" s="5"/>
      <c r="N1964" s="5"/>
    </row>
    <row r="1965" spans="8:14" ht="12" customHeight="1" x14ac:dyDescent="0.25">
      <c r="H1965" s="5"/>
      <c r="M1965" s="5"/>
      <c r="N1965" s="5"/>
    </row>
    <row r="1966" spans="8:14" x14ac:dyDescent="0.25">
      <c r="H1966" s="5"/>
      <c r="M1966" s="5"/>
      <c r="N1966" s="5"/>
    </row>
    <row r="1967" spans="8:14" x14ac:dyDescent="0.25">
      <c r="H1967" s="5"/>
      <c r="M1967" s="5"/>
      <c r="N1967" s="5"/>
    </row>
    <row r="1968" spans="8:14" x14ac:dyDescent="0.25">
      <c r="H1968" s="5"/>
      <c r="M1968" s="5"/>
      <c r="N1968" s="5"/>
    </row>
    <row r="1969" spans="8:14" x14ac:dyDescent="0.25">
      <c r="H1969" s="5"/>
      <c r="M1969" s="5"/>
      <c r="N1969" s="5"/>
    </row>
    <row r="1970" spans="8:14" x14ac:dyDescent="0.25">
      <c r="H1970" s="5"/>
      <c r="M1970" s="5"/>
      <c r="N1970" s="5"/>
    </row>
    <row r="1971" spans="8:14" x14ac:dyDescent="0.25">
      <c r="H1971" s="5"/>
      <c r="M1971" s="5"/>
      <c r="N1971" s="5"/>
    </row>
    <row r="1972" spans="8:14" ht="12" customHeight="1" x14ac:dyDescent="0.25">
      <c r="H1972" s="5"/>
      <c r="M1972" s="5"/>
      <c r="N1972" s="5"/>
    </row>
    <row r="1973" spans="8:14" x14ac:dyDescent="0.25">
      <c r="H1973" s="5"/>
      <c r="M1973" s="5"/>
      <c r="N1973" s="5"/>
    </row>
    <row r="1974" spans="8:14" x14ac:dyDescent="0.25">
      <c r="H1974" s="5"/>
      <c r="M1974" s="5"/>
      <c r="N1974" s="5"/>
    </row>
    <row r="1975" spans="8:14" x14ac:dyDescent="0.25">
      <c r="H1975" s="5"/>
      <c r="M1975" s="5"/>
      <c r="N1975" s="5"/>
    </row>
    <row r="1976" spans="8:14" x14ac:dyDescent="0.25">
      <c r="H1976" s="5"/>
      <c r="M1976" s="5"/>
      <c r="N1976" s="5"/>
    </row>
    <row r="1977" spans="8:14" x14ac:dyDescent="0.25">
      <c r="H1977" s="5"/>
      <c r="M1977" s="5"/>
      <c r="N1977" s="5"/>
    </row>
    <row r="1978" spans="8:14" x14ac:dyDescent="0.25">
      <c r="H1978" s="5"/>
      <c r="M1978" s="5"/>
      <c r="N1978" s="5"/>
    </row>
    <row r="1979" spans="8:14" x14ac:dyDescent="0.25">
      <c r="H1979" s="5"/>
      <c r="M1979" s="5"/>
      <c r="N1979" s="5"/>
    </row>
    <row r="1980" spans="8:14" x14ac:dyDescent="0.25">
      <c r="H1980" s="5"/>
      <c r="M1980" s="5"/>
      <c r="N1980" s="5"/>
    </row>
    <row r="1981" spans="8:14" x14ac:dyDescent="0.25">
      <c r="H1981" s="5"/>
      <c r="M1981" s="5"/>
      <c r="N1981" s="5"/>
    </row>
    <row r="1982" spans="8:14" x14ac:dyDescent="0.25">
      <c r="H1982" s="5"/>
      <c r="M1982" s="5"/>
      <c r="N1982" s="5"/>
    </row>
    <row r="1983" spans="8:14" x14ac:dyDescent="0.25">
      <c r="H1983" s="5"/>
      <c r="M1983" s="5"/>
      <c r="N1983" s="5"/>
    </row>
    <row r="1984" spans="8:14" x14ac:dyDescent="0.25">
      <c r="H1984" s="5"/>
      <c r="M1984" s="5"/>
      <c r="N1984" s="5"/>
    </row>
    <row r="1985" spans="8:14" x14ac:dyDescent="0.25">
      <c r="H1985" s="5"/>
      <c r="M1985" s="5"/>
      <c r="N1985" s="5"/>
    </row>
    <row r="1986" spans="8:14" x14ac:dyDescent="0.25">
      <c r="H1986" s="5"/>
      <c r="M1986" s="5"/>
      <c r="N1986" s="5"/>
    </row>
    <row r="1987" spans="8:14" x14ac:dyDescent="0.25">
      <c r="H1987" s="5"/>
      <c r="M1987" s="5"/>
      <c r="N1987" s="5"/>
    </row>
    <row r="1988" spans="8:14" x14ac:dyDescent="0.25">
      <c r="H1988" s="5"/>
      <c r="M1988" s="5"/>
      <c r="N1988" s="5"/>
    </row>
    <row r="1989" spans="8:14" x14ac:dyDescent="0.25">
      <c r="H1989" s="5"/>
      <c r="M1989" s="5"/>
      <c r="N1989" s="5"/>
    </row>
    <row r="1990" spans="8:14" x14ac:dyDescent="0.25">
      <c r="H1990" s="5"/>
      <c r="M1990" s="5"/>
      <c r="N1990" s="5"/>
    </row>
    <row r="1991" spans="8:14" x14ac:dyDescent="0.25">
      <c r="H1991" s="5"/>
      <c r="M1991" s="5"/>
      <c r="N1991" s="5"/>
    </row>
    <row r="1992" spans="8:14" x14ac:dyDescent="0.25">
      <c r="H1992" s="5"/>
      <c r="M1992" s="5"/>
      <c r="N1992" s="5"/>
    </row>
    <row r="1993" spans="8:14" x14ac:dyDescent="0.25">
      <c r="H1993" s="5"/>
      <c r="M1993" s="5"/>
      <c r="N1993" s="5"/>
    </row>
    <row r="1994" spans="8:14" x14ac:dyDescent="0.25">
      <c r="H1994" s="5"/>
      <c r="M1994" s="5"/>
      <c r="N1994" s="5"/>
    </row>
    <row r="1995" spans="8:14" x14ac:dyDescent="0.25">
      <c r="H1995" s="5"/>
      <c r="M1995" s="5"/>
      <c r="N1995" s="5"/>
    </row>
    <row r="1996" spans="8:14" x14ac:dyDescent="0.25">
      <c r="H1996" s="5"/>
      <c r="M1996" s="5"/>
      <c r="N1996" s="5"/>
    </row>
    <row r="1997" spans="8:14" x14ac:dyDescent="0.25">
      <c r="H1997" s="5"/>
      <c r="M1997" s="5"/>
      <c r="N1997" s="5"/>
    </row>
    <row r="1998" spans="8:14" x14ac:dyDescent="0.25">
      <c r="H1998" s="5"/>
      <c r="M1998" s="5"/>
      <c r="N1998" s="5"/>
    </row>
    <row r="1999" spans="8:14" x14ac:dyDescent="0.25">
      <c r="H1999" s="5"/>
      <c r="M1999" s="5"/>
      <c r="N1999" s="5"/>
    </row>
    <row r="2000" spans="8:14" x14ac:dyDescent="0.25">
      <c r="H2000" s="5"/>
      <c r="M2000" s="5"/>
      <c r="N2000" s="5"/>
    </row>
    <row r="2001" spans="8:14" x14ac:dyDescent="0.25">
      <c r="H2001" s="5"/>
      <c r="M2001" s="5"/>
      <c r="N2001" s="5"/>
    </row>
    <row r="2002" spans="8:14" ht="12" customHeight="1" x14ac:dyDescent="0.25">
      <c r="H2002" s="5"/>
      <c r="M2002" s="5"/>
      <c r="N2002" s="5"/>
    </row>
    <row r="2003" spans="8:14" x14ac:dyDescent="0.25">
      <c r="H2003" s="5"/>
      <c r="M2003" s="5"/>
      <c r="N2003" s="5"/>
    </row>
    <row r="2004" spans="8:14" x14ac:dyDescent="0.25">
      <c r="H2004" s="5"/>
      <c r="M2004" s="5"/>
      <c r="N2004" s="5"/>
    </row>
    <row r="2005" spans="8:14" x14ac:dyDescent="0.25">
      <c r="H2005" s="5"/>
      <c r="M2005" s="5"/>
      <c r="N2005" s="5"/>
    </row>
    <row r="2006" spans="8:14" x14ac:dyDescent="0.25">
      <c r="H2006" s="5"/>
      <c r="M2006" s="5"/>
      <c r="N2006" s="5"/>
    </row>
    <row r="2007" spans="8:14" x14ac:dyDescent="0.25">
      <c r="H2007" s="5"/>
      <c r="M2007" s="5"/>
      <c r="N2007" s="5"/>
    </row>
    <row r="2008" spans="8:14" x14ac:dyDescent="0.25">
      <c r="H2008" s="5"/>
      <c r="M2008" s="5"/>
      <c r="N2008" s="5"/>
    </row>
    <row r="2009" spans="8:14" x14ac:dyDescent="0.25">
      <c r="H2009" s="5"/>
      <c r="M2009" s="5"/>
      <c r="N2009" s="5"/>
    </row>
    <row r="2010" spans="8:14" ht="12" customHeight="1" x14ac:dyDescent="0.25">
      <c r="H2010" s="5"/>
      <c r="M2010" s="5"/>
      <c r="N2010" s="5"/>
    </row>
    <row r="2011" spans="8:14" x14ac:dyDescent="0.25">
      <c r="H2011" s="5"/>
      <c r="M2011" s="5"/>
      <c r="N2011" s="5"/>
    </row>
    <row r="2012" spans="8:14" x14ac:dyDescent="0.25">
      <c r="H2012" s="5"/>
      <c r="M2012" s="5"/>
      <c r="N2012" s="5"/>
    </row>
    <row r="2013" spans="8:14" x14ac:dyDescent="0.25">
      <c r="H2013" s="5"/>
      <c r="M2013" s="5"/>
      <c r="N2013" s="5"/>
    </row>
    <row r="2014" spans="8:14" x14ac:dyDescent="0.25">
      <c r="H2014" s="5"/>
      <c r="M2014" s="5"/>
      <c r="N2014" s="5"/>
    </row>
    <row r="2015" spans="8:14" x14ac:dyDescent="0.25">
      <c r="H2015" s="5"/>
      <c r="M2015" s="5"/>
      <c r="N2015" s="5"/>
    </row>
    <row r="2016" spans="8:14" x14ac:dyDescent="0.25">
      <c r="H2016" s="5"/>
      <c r="M2016" s="5"/>
      <c r="N2016" s="5"/>
    </row>
    <row r="2017" spans="8:14" x14ac:dyDescent="0.25">
      <c r="H2017" s="5"/>
      <c r="M2017" s="5"/>
      <c r="N2017" s="5"/>
    </row>
    <row r="2018" spans="8:14" x14ac:dyDescent="0.25">
      <c r="H2018" s="5"/>
      <c r="M2018" s="5"/>
      <c r="N2018" s="5"/>
    </row>
    <row r="2019" spans="8:14" x14ac:dyDescent="0.25">
      <c r="H2019" s="5"/>
      <c r="M2019" s="5"/>
      <c r="N2019" s="5"/>
    </row>
    <row r="2020" spans="8:14" x14ac:dyDescent="0.25">
      <c r="H2020" s="5"/>
      <c r="M2020" s="5"/>
      <c r="N2020" s="5"/>
    </row>
    <row r="2021" spans="8:14" x14ac:dyDescent="0.25">
      <c r="H2021" s="5"/>
      <c r="M2021" s="5"/>
      <c r="N2021" s="5"/>
    </row>
    <row r="2022" spans="8:14" x14ac:dyDescent="0.25">
      <c r="H2022" s="5"/>
      <c r="M2022" s="5"/>
      <c r="N2022" s="5"/>
    </row>
    <row r="2023" spans="8:14" x14ac:dyDescent="0.25">
      <c r="H2023" s="5"/>
      <c r="M2023" s="5"/>
      <c r="N2023" s="5"/>
    </row>
    <row r="2024" spans="8:14" x14ac:dyDescent="0.25">
      <c r="H2024" s="5"/>
      <c r="M2024" s="5"/>
      <c r="N2024" s="5"/>
    </row>
    <row r="2025" spans="8:14" x14ac:dyDescent="0.25">
      <c r="H2025" s="5"/>
      <c r="M2025" s="5"/>
      <c r="N2025" s="5"/>
    </row>
    <row r="2026" spans="8:14" x14ac:dyDescent="0.25">
      <c r="H2026" s="5"/>
      <c r="M2026" s="5"/>
      <c r="N2026" s="5"/>
    </row>
    <row r="2027" spans="8:14" x14ac:dyDescent="0.25">
      <c r="H2027" s="5"/>
      <c r="M2027" s="5"/>
      <c r="N2027" s="5"/>
    </row>
    <row r="2028" spans="8:14" x14ac:dyDescent="0.25">
      <c r="H2028" s="5"/>
      <c r="M2028" s="5"/>
      <c r="N2028" s="5"/>
    </row>
    <row r="2029" spans="8:14" x14ac:dyDescent="0.25">
      <c r="H2029" s="5"/>
      <c r="M2029" s="5"/>
      <c r="N2029" s="5"/>
    </row>
    <row r="2030" spans="8:14" x14ac:dyDescent="0.25">
      <c r="H2030" s="5"/>
      <c r="M2030" s="5"/>
      <c r="N2030" s="5"/>
    </row>
    <row r="2031" spans="8:14" x14ac:dyDescent="0.25">
      <c r="H2031" s="5"/>
      <c r="M2031" s="5"/>
      <c r="N2031" s="5"/>
    </row>
    <row r="2032" spans="8:14" ht="12" customHeight="1" x14ac:dyDescent="0.25">
      <c r="H2032" s="5"/>
      <c r="M2032" s="5"/>
      <c r="N2032" s="5"/>
    </row>
    <row r="2033" spans="8:14" x14ac:dyDescent="0.25">
      <c r="H2033" s="5"/>
      <c r="M2033" s="5"/>
      <c r="N2033" s="5"/>
    </row>
    <row r="2034" spans="8:14" x14ac:dyDescent="0.25">
      <c r="H2034" s="5"/>
      <c r="M2034" s="5"/>
      <c r="N2034" s="5"/>
    </row>
    <row r="2035" spans="8:14" x14ac:dyDescent="0.25">
      <c r="H2035" s="5"/>
      <c r="M2035" s="5"/>
      <c r="N2035" s="5"/>
    </row>
    <row r="2036" spans="8:14" ht="12" customHeight="1" x14ac:dyDescent="0.25">
      <c r="H2036" s="5"/>
      <c r="M2036" s="5"/>
      <c r="N2036" s="5"/>
    </row>
    <row r="2037" spans="8:14" x14ac:dyDescent="0.25">
      <c r="H2037" s="5"/>
      <c r="M2037" s="5"/>
      <c r="N2037" s="5"/>
    </row>
    <row r="2038" spans="8:14" x14ac:dyDescent="0.25">
      <c r="H2038" s="5"/>
      <c r="M2038" s="5"/>
      <c r="N2038" s="5"/>
    </row>
    <row r="2039" spans="8:14" x14ac:dyDescent="0.25">
      <c r="H2039" s="5"/>
      <c r="M2039" s="5"/>
      <c r="N2039" s="5"/>
    </row>
    <row r="2040" spans="8:14" x14ac:dyDescent="0.25">
      <c r="H2040" s="5"/>
      <c r="M2040" s="5"/>
      <c r="N2040" s="5"/>
    </row>
    <row r="2041" spans="8:14" x14ac:dyDescent="0.25">
      <c r="H2041" s="5"/>
      <c r="M2041" s="5"/>
      <c r="N2041" s="5"/>
    </row>
    <row r="2042" spans="8:14" ht="12" customHeight="1" x14ac:dyDescent="0.25">
      <c r="H2042" s="5"/>
      <c r="M2042" s="5"/>
      <c r="N2042" s="5"/>
    </row>
    <row r="2043" spans="8:14" x14ac:dyDescent="0.25">
      <c r="H2043" s="5"/>
      <c r="M2043" s="5"/>
      <c r="N2043" s="5"/>
    </row>
    <row r="2044" spans="8:14" x14ac:dyDescent="0.25">
      <c r="H2044" s="5"/>
      <c r="M2044" s="5"/>
      <c r="N2044" s="5"/>
    </row>
    <row r="2045" spans="8:14" x14ac:dyDescent="0.25">
      <c r="H2045" s="5"/>
      <c r="M2045" s="5"/>
      <c r="N2045" s="5"/>
    </row>
    <row r="2046" spans="8:14" x14ac:dyDescent="0.25">
      <c r="H2046" s="5"/>
      <c r="M2046" s="5"/>
      <c r="N2046" s="5"/>
    </row>
    <row r="2047" spans="8:14" x14ac:dyDescent="0.25">
      <c r="H2047" s="5"/>
      <c r="M2047" s="5"/>
      <c r="N2047" s="5"/>
    </row>
    <row r="2048" spans="8:14" x14ac:dyDescent="0.25">
      <c r="H2048" s="5"/>
      <c r="M2048" s="5"/>
      <c r="N2048" s="5"/>
    </row>
    <row r="2049" spans="8:14" x14ac:dyDescent="0.25">
      <c r="H2049" s="5"/>
      <c r="M2049" s="5"/>
      <c r="N2049" s="5"/>
    </row>
    <row r="2050" spans="8:14" x14ac:dyDescent="0.25">
      <c r="H2050" s="5"/>
      <c r="M2050" s="5"/>
      <c r="N2050" s="5"/>
    </row>
    <row r="2051" spans="8:14" x14ac:dyDescent="0.25">
      <c r="H2051" s="5"/>
      <c r="M2051" s="5"/>
      <c r="N2051" s="5"/>
    </row>
    <row r="2052" spans="8:14" x14ac:dyDescent="0.25">
      <c r="H2052" s="5"/>
      <c r="M2052" s="5"/>
      <c r="N2052" s="5"/>
    </row>
    <row r="2053" spans="8:14" x14ac:dyDescent="0.25">
      <c r="H2053" s="5"/>
      <c r="M2053" s="5"/>
      <c r="N2053" s="5"/>
    </row>
    <row r="2054" spans="8:14" x14ac:dyDescent="0.25">
      <c r="H2054" s="5"/>
      <c r="M2054" s="5"/>
      <c r="N2054" s="5"/>
    </row>
    <row r="2055" spans="8:14" x14ac:dyDescent="0.25">
      <c r="H2055" s="5"/>
      <c r="M2055" s="5"/>
      <c r="N2055" s="5"/>
    </row>
    <row r="2056" spans="8:14" x14ac:dyDescent="0.25">
      <c r="H2056" s="5"/>
      <c r="M2056" s="5"/>
      <c r="N2056" s="5"/>
    </row>
    <row r="2057" spans="8:14" x14ac:dyDescent="0.25">
      <c r="H2057" s="5"/>
      <c r="M2057" s="5"/>
      <c r="N2057" s="5"/>
    </row>
    <row r="2058" spans="8:14" x14ac:dyDescent="0.25">
      <c r="H2058" s="5"/>
      <c r="M2058" s="5"/>
      <c r="N2058" s="5"/>
    </row>
    <row r="2059" spans="8:14" x14ac:dyDescent="0.25">
      <c r="H2059" s="5"/>
      <c r="M2059" s="5"/>
      <c r="N2059" s="5"/>
    </row>
    <row r="2060" spans="8:14" x14ac:dyDescent="0.25">
      <c r="H2060" s="5"/>
      <c r="M2060" s="5"/>
      <c r="N2060" s="5"/>
    </row>
    <row r="2061" spans="8:14" x14ac:dyDescent="0.25">
      <c r="H2061" s="5"/>
      <c r="M2061" s="5"/>
      <c r="N2061" s="5"/>
    </row>
    <row r="2062" spans="8:14" x14ac:dyDescent="0.25">
      <c r="H2062" s="5"/>
      <c r="M2062" s="5"/>
      <c r="N2062" s="5"/>
    </row>
    <row r="2063" spans="8:14" x14ac:dyDescent="0.25">
      <c r="H2063" s="5"/>
      <c r="M2063" s="5"/>
      <c r="N2063" s="5"/>
    </row>
    <row r="2064" spans="8:14" x14ac:dyDescent="0.25">
      <c r="H2064" s="5"/>
      <c r="M2064" s="5"/>
      <c r="N2064" s="5"/>
    </row>
    <row r="2065" spans="8:14" x14ac:dyDescent="0.25">
      <c r="H2065" s="5"/>
      <c r="M2065" s="5"/>
      <c r="N2065" s="5"/>
    </row>
    <row r="2066" spans="8:14" x14ac:dyDescent="0.25">
      <c r="H2066" s="5"/>
      <c r="M2066" s="5"/>
      <c r="N2066" s="5"/>
    </row>
    <row r="2067" spans="8:14" x14ac:dyDescent="0.25">
      <c r="H2067" s="5"/>
      <c r="M2067" s="5"/>
      <c r="N2067" s="5"/>
    </row>
    <row r="2068" spans="8:14" x14ac:dyDescent="0.25">
      <c r="H2068" s="5"/>
      <c r="M2068" s="5"/>
      <c r="N2068" s="5"/>
    </row>
    <row r="2069" spans="8:14" x14ac:dyDescent="0.25">
      <c r="H2069" s="5"/>
      <c r="M2069" s="5"/>
      <c r="N2069" s="5"/>
    </row>
    <row r="2070" spans="8:14" x14ac:dyDescent="0.25">
      <c r="H2070" s="5"/>
      <c r="M2070" s="5"/>
      <c r="N2070" s="5"/>
    </row>
    <row r="2071" spans="8:14" x14ac:dyDescent="0.25">
      <c r="H2071" s="5"/>
      <c r="M2071" s="5"/>
      <c r="N2071" s="5"/>
    </row>
    <row r="2072" spans="8:14" x14ac:dyDescent="0.25">
      <c r="H2072" s="5"/>
      <c r="M2072" s="5"/>
      <c r="N2072" s="5"/>
    </row>
    <row r="2073" spans="8:14" x14ac:dyDescent="0.25">
      <c r="H2073" s="5"/>
      <c r="M2073" s="5"/>
      <c r="N2073" s="5"/>
    </row>
    <row r="2074" spans="8:14" x14ac:dyDescent="0.25">
      <c r="H2074" s="5"/>
      <c r="M2074" s="5"/>
      <c r="N2074" s="5"/>
    </row>
    <row r="2075" spans="8:14" x14ac:dyDescent="0.25">
      <c r="H2075" s="5"/>
      <c r="M2075" s="5"/>
      <c r="N2075" s="5"/>
    </row>
    <row r="2076" spans="8:14" x14ac:dyDescent="0.25">
      <c r="H2076" s="5"/>
      <c r="M2076" s="5"/>
      <c r="N2076" s="5"/>
    </row>
    <row r="2077" spans="8:14" x14ac:dyDescent="0.25">
      <c r="H2077" s="5"/>
      <c r="M2077" s="5"/>
      <c r="N2077" s="5"/>
    </row>
    <row r="2078" spans="8:14" x14ac:dyDescent="0.25">
      <c r="H2078" s="5"/>
      <c r="M2078" s="5"/>
      <c r="N2078" s="5"/>
    </row>
    <row r="2079" spans="8:14" x14ac:dyDescent="0.25">
      <c r="H2079" s="5"/>
      <c r="M2079" s="5"/>
      <c r="N2079" s="5"/>
    </row>
    <row r="2080" spans="8:14" x14ac:dyDescent="0.25">
      <c r="H2080" s="5"/>
      <c r="M2080" s="5"/>
      <c r="N2080" s="5"/>
    </row>
    <row r="2081" spans="8:14" x14ac:dyDescent="0.25">
      <c r="H2081" s="5"/>
      <c r="M2081" s="5"/>
      <c r="N2081" s="5"/>
    </row>
    <row r="2082" spans="8:14" x14ac:dyDescent="0.25">
      <c r="H2082" s="5"/>
      <c r="M2082" s="5"/>
      <c r="N2082" s="5"/>
    </row>
    <row r="2083" spans="8:14" x14ac:dyDescent="0.25">
      <c r="H2083" s="5"/>
      <c r="M2083" s="5"/>
      <c r="N2083" s="5"/>
    </row>
    <row r="2084" spans="8:14" x14ac:dyDescent="0.25">
      <c r="H2084" s="5"/>
      <c r="M2084" s="5"/>
      <c r="N2084" s="5"/>
    </row>
    <row r="2085" spans="8:14" x14ac:dyDescent="0.25">
      <c r="H2085" s="5"/>
      <c r="M2085" s="5"/>
      <c r="N2085" s="5"/>
    </row>
    <row r="2086" spans="8:14" x14ac:dyDescent="0.25">
      <c r="H2086" s="5"/>
      <c r="M2086" s="5"/>
      <c r="N2086" s="5"/>
    </row>
    <row r="2087" spans="8:14" x14ac:dyDescent="0.25">
      <c r="H2087" s="5"/>
      <c r="M2087" s="5"/>
      <c r="N2087" s="5"/>
    </row>
    <row r="2088" spans="8:14" x14ac:dyDescent="0.25">
      <c r="H2088" s="5"/>
      <c r="M2088" s="5"/>
      <c r="N2088" s="5"/>
    </row>
    <row r="2089" spans="8:14" x14ac:dyDescent="0.25">
      <c r="H2089" s="5"/>
      <c r="M2089" s="5"/>
      <c r="N2089" s="5"/>
    </row>
    <row r="2090" spans="8:14" x14ac:dyDescent="0.25">
      <c r="H2090" s="5"/>
      <c r="M2090" s="5"/>
      <c r="N2090" s="5"/>
    </row>
    <row r="2091" spans="8:14" x14ac:dyDescent="0.25">
      <c r="H2091" s="5"/>
      <c r="M2091" s="5"/>
      <c r="N2091" s="5"/>
    </row>
    <row r="2092" spans="8:14" x14ac:dyDescent="0.25">
      <c r="H2092" s="5"/>
      <c r="M2092" s="5"/>
      <c r="N2092" s="5"/>
    </row>
    <row r="2093" spans="8:14" x14ac:dyDescent="0.25">
      <c r="H2093" s="5"/>
      <c r="M2093" s="5"/>
      <c r="N2093" s="5"/>
    </row>
    <row r="2094" spans="8:14" x14ac:dyDescent="0.25">
      <c r="H2094" s="5"/>
      <c r="M2094" s="5"/>
      <c r="N2094" s="5"/>
    </row>
    <row r="2095" spans="8:14" x14ac:dyDescent="0.25">
      <c r="H2095" s="5"/>
      <c r="M2095" s="5"/>
      <c r="N2095" s="5"/>
    </row>
    <row r="2096" spans="8:14" x14ac:dyDescent="0.25">
      <c r="H2096" s="5"/>
      <c r="M2096" s="5"/>
      <c r="N2096" s="5"/>
    </row>
    <row r="2097" spans="8:14" x14ac:dyDescent="0.25">
      <c r="H2097" s="5"/>
      <c r="M2097" s="5"/>
      <c r="N2097" s="5"/>
    </row>
    <row r="2098" spans="8:14" x14ac:dyDescent="0.25">
      <c r="H2098" s="5"/>
      <c r="M2098" s="5"/>
      <c r="N2098" s="5"/>
    </row>
    <row r="2099" spans="8:14" x14ac:dyDescent="0.25">
      <c r="H2099" s="5"/>
      <c r="M2099" s="5"/>
      <c r="N2099" s="5"/>
    </row>
    <row r="2100" spans="8:14" x14ac:dyDescent="0.25">
      <c r="H2100" s="5"/>
      <c r="M2100" s="5"/>
      <c r="N2100" s="5"/>
    </row>
    <row r="2101" spans="8:14" x14ac:dyDescent="0.25">
      <c r="H2101" s="5"/>
      <c r="M2101" s="5"/>
      <c r="N2101" s="5"/>
    </row>
    <row r="2102" spans="8:14" x14ac:dyDescent="0.25">
      <c r="H2102" s="5"/>
      <c r="M2102" s="5"/>
      <c r="N2102" s="5"/>
    </row>
    <row r="2103" spans="8:14" x14ac:dyDescent="0.25">
      <c r="H2103" s="5"/>
      <c r="M2103" s="5"/>
      <c r="N2103" s="5"/>
    </row>
    <row r="2104" spans="8:14" x14ac:dyDescent="0.25">
      <c r="H2104" s="5"/>
      <c r="M2104" s="5"/>
      <c r="N2104" s="5"/>
    </row>
    <row r="2105" spans="8:14" x14ac:dyDescent="0.25">
      <c r="H2105" s="5"/>
      <c r="M2105" s="5"/>
      <c r="N2105" s="5"/>
    </row>
    <row r="2106" spans="8:14" x14ac:dyDescent="0.25">
      <c r="H2106" s="5"/>
      <c r="M2106" s="5"/>
      <c r="N2106" s="5"/>
    </row>
    <row r="2107" spans="8:14" x14ac:dyDescent="0.25">
      <c r="H2107" s="5"/>
      <c r="M2107" s="5"/>
      <c r="N2107" s="5"/>
    </row>
    <row r="2108" spans="8:14" x14ac:dyDescent="0.25">
      <c r="H2108" s="5"/>
      <c r="M2108" s="5"/>
      <c r="N2108" s="5"/>
    </row>
    <row r="2109" spans="8:14" x14ac:dyDescent="0.25">
      <c r="H2109" s="5"/>
      <c r="M2109" s="5"/>
      <c r="N2109" s="5"/>
    </row>
    <row r="2110" spans="8:14" x14ac:dyDescent="0.25">
      <c r="H2110" s="5"/>
      <c r="M2110" s="5"/>
      <c r="N2110" s="5"/>
    </row>
    <row r="2111" spans="8:14" x14ac:dyDescent="0.25">
      <c r="H2111" s="5"/>
      <c r="M2111" s="5"/>
      <c r="N2111" s="5"/>
    </row>
    <row r="2112" spans="8:14" x14ac:dyDescent="0.25">
      <c r="H2112" s="5"/>
      <c r="M2112" s="5"/>
      <c r="N2112" s="5"/>
    </row>
    <row r="2113" spans="8:14" x14ac:dyDescent="0.25">
      <c r="H2113" s="5"/>
      <c r="M2113" s="5"/>
      <c r="N2113" s="5"/>
    </row>
    <row r="2114" spans="8:14" x14ac:dyDescent="0.25">
      <c r="H2114" s="5"/>
      <c r="M2114" s="5"/>
      <c r="N2114" s="5"/>
    </row>
    <row r="2115" spans="8:14" x14ac:dyDescent="0.25">
      <c r="H2115" s="5"/>
      <c r="M2115" s="5"/>
      <c r="N2115" s="5"/>
    </row>
    <row r="2116" spans="8:14" x14ac:dyDescent="0.25">
      <c r="H2116" s="5"/>
      <c r="M2116" s="5"/>
      <c r="N2116" s="5"/>
    </row>
    <row r="2117" spans="8:14" x14ac:dyDescent="0.25">
      <c r="H2117" s="5"/>
      <c r="M2117" s="5"/>
      <c r="N2117" s="5"/>
    </row>
    <row r="2118" spans="8:14" x14ac:dyDescent="0.25">
      <c r="H2118" s="5"/>
      <c r="M2118" s="5"/>
      <c r="N2118" s="5"/>
    </row>
    <row r="2119" spans="8:14" x14ac:dyDescent="0.25">
      <c r="H2119" s="5"/>
      <c r="M2119" s="5"/>
      <c r="N2119" s="5"/>
    </row>
    <row r="2120" spans="8:14" x14ac:dyDescent="0.25">
      <c r="H2120" s="5"/>
      <c r="M2120" s="5"/>
      <c r="N2120" s="5"/>
    </row>
    <row r="2121" spans="8:14" x14ac:dyDescent="0.25">
      <c r="H2121" s="5"/>
      <c r="M2121" s="5"/>
      <c r="N2121" s="5"/>
    </row>
    <row r="2122" spans="8:14" x14ac:dyDescent="0.25">
      <c r="H2122" s="5"/>
      <c r="M2122" s="5"/>
      <c r="N2122" s="5"/>
    </row>
    <row r="2123" spans="8:14" x14ac:dyDescent="0.25">
      <c r="H2123" s="5"/>
      <c r="M2123" s="5"/>
      <c r="N2123" s="5"/>
    </row>
    <row r="2124" spans="8:14" x14ac:dyDescent="0.25">
      <c r="H2124" s="5"/>
      <c r="M2124" s="5"/>
      <c r="N2124" s="5"/>
    </row>
    <row r="2125" spans="8:14" x14ac:dyDescent="0.25">
      <c r="H2125" s="5"/>
      <c r="M2125" s="5"/>
      <c r="N2125" s="5"/>
    </row>
    <row r="2126" spans="8:14" x14ac:dyDescent="0.25">
      <c r="H2126" s="5"/>
      <c r="M2126" s="5"/>
      <c r="N2126" s="5"/>
    </row>
    <row r="2127" spans="8:14" x14ac:dyDescent="0.25">
      <c r="H2127" s="5"/>
      <c r="M2127" s="5"/>
      <c r="N2127" s="5"/>
    </row>
    <row r="2128" spans="8:14" x14ac:dyDescent="0.25">
      <c r="H2128" s="5"/>
      <c r="M2128" s="5"/>
      <c r="N2128" s="5"/>
    </row>
    <row r="2129" spans="8:14" x14ac:dyDescent="0.25">
      <c r="H2129" s="5"/>
      <c r="M2129" s="5"/>
      <c r="N2129" s="5"/>
    </row>
    <row r="2130" spans="8:14" x14ac:dyDescent="0.25">
      <c r="H2130" s="5"/>
      <c r="M2130" s="5"/>
      <c r="N2130" s="5"/>
    </row>
    <row r="2131" spans="8:14" x14ac:dyDescent="0.25">
      <c r="H2131" s="5"/>
      <c r="M2131" s="5"/>
      <c r="N2131" s="5"/>
    </row>
    <row r="2132" spans="8:14" x14ac:dyDescent="0.25">
      <c r="H2132" s="5"/>
      <c r="M2132" s="5"/>
      <c r="N2132" s="5"/>
    </row>
    <row r="2133" spans="8:14" x14ac:dyDescent="0.25">
      <c r="H2133" s="5"/>
      <c r="M2133" s="5"/>
      <c r="N2133" s="5"/>
    </row>
    <row r="2134" spans="8:14" x14ac:dyDescent="0.25">
      <c r="H2134" s="5"/>
      <c r="M2134" s="5"/>
      <c r="N2134" s="5"/>
    </row>
    <row r="2135" spans="8:14" x14ac:dyDescent="0.25">
      <c r="H2135" s="5"/>
      <c r="M2135" s="5"/>
      <c r="N2135" s="5"/>
    </row>
    <row r="2136" spans="8:14" x14ac:dyDescent="0.25">
      <c r="H2136" s="5"/>
      <c r="M2136" s="5"/>
      <c r="N2136" s="5"/>
    </row>
    <row r="2137" spans="8:14" x14ac:dyDescent="0.25">
      <c r="H2137" s="5"/>
      <c r="M2137" s="5"/>
      <c r="N2137" s="5"/>
    </row>
    <row r="2138" spans="8:14" x14ac:dyDescent="0.25">
      <c r="H2138" s="5"/>
      <c r="M2138" s="5"/>
      <c r="N2138" s="5"/>
    </row>
    <row r="2139" spans="8:14" x14ac:dyDescent="0.25">
      <c r="H2139" s="5"/>
      <c r="M2139" s="5"/>
      <c r="N2139" s="5"/>
    </row>
    <row r="2140" spans="8:14" x14ac:dyDescent="0.25">
      <c r="H2140" s="5"/>
      <c r="M2140" s="5"/>
      <c r="N2140" s="5"/>
    </row>
    <row r="2141" spans="8:14" x14ac:dyDescent="0.25">
      <c r="H2141" s="5"/>
      <c r="M2141" s="5"/>
      <c r="N2141" s="5"/>
    </row>
    <row r="2142" spans="8:14" x14ac:dyDescent="0.25">
      <c r="H2142" s="5"/>
      <c r="M2142" s="5"/>
      <c r="N2142" s="5"/>
    </row>
    <row r="2143" spans="8:14" x14ac:dyDescent="0.25">
      <c r="H2143" s="5"/>
      <c r="M2143" s="5"/>
      <c r="N2143" s="5"/>
    </row>
    <row r="2144" spans="8:14" x14ac:dyDescent="0.25">
      <c r="H2144" s="5"/>
      <c r="M2144" s="5"/>
      <c r="N2144" s="5"/>
    </row>
    <row r="2145" spans="8:14" x14ac:dyDescent="0.25">
      <c r="H2145" s="5"/>
      <c r="M2145" s="5"/>
      <c r="N2145" s="5"/>
    </row>
    <row r="2146" spans="8:14" x14ac:dyDescent="0.25">
      <c r="H2146" s="5"/>
      <c r="M2146" s="5"/>
      <c r="N2146" s="5"/>
    </row>
    <row r="2147" spans="8:14" x14ac:dyDescent="0.25">
      <c r="H2147" s="5"/>
      <c r="M2147" s="5"/>
      <c r="N2147" s="5"/>
    </row>
    <row r="2148" spans="8:14" x14ac:dyDescent="0.25">
      <c r="H2148" s="5"/>
      <c r="M2148" s="5"/>
      <c r="N2148" s="5"/>
    </row>
    <row r="2149" spans="8:14" x14ac:dyDescent="0.25">
      <c r="H2149" s="5"/>
      <c r="M2149" s="5"/>
      <c r="N2149" s="5"/>
    </row>
    <row r="2150" spans="8:14" x14ac:dyDescent="0.25">
      <c r="H2150" s="5"/>
      <c r="M2150" s="5"/>
      <c r="N2150" s="5"/>
    </row>
    <row r="2151" spans="8:14" x14ac:dyDescent="0.25">
      <c r="H2151" s="5"/>
      <c r="M2151" s="5"/>
      <c r="N2151" s="5"/>
    </row>
    <row r="2152" spans="8:14" x14ac:dyDescent="0.25">
      <c r="H2152" s="5"/>
      <c r="M2152" s="5"/>
      <c r="N2152" s="5"/>
    </row>
    <row r="2153" spans="8:14" x14ac:dyDescent="0.25">
      <c r="H2153" s="5"/>
      <c r="M2153" s="5"/>
      <c r="N2153" s="5"/>
    </row>
    <row r="2154" spans="8:14" x14ac:dyDescent="0.25">
      <c r="H2154" s="5"/>
      <c r="M2154" s="5"/>
      <c r="N2154" s="5"/>
    </row>
    <row r="2155" spans="8:14" x14ac:dyDescent="0.25">
      <c r="H2155" s="5"/>
      <c r="M2155" s="5"/>
      <c r="N2155" s="5"/>
    </row>
    <row r="2156" spans="8:14" x14ac:dyDescent="0.25">
      <c r="H2156" s="5"/>
      <c r="M2156" s="5"/>
      <c r="N2156" s="5"/>
    </row>
    <row r="2157" spans="8:14" x14ac:dyDescent="0.25">
      <c r="H2157" s="5"/>
      <c r="M2157" s="5"/>
      <c r="N2157" s="5"/>
    </row>
    <row r="2158" spans="8:14" x14ac:dyDescent="0.25">
      <c r="H2158" s="5"/>
      <c r="M2158" s="5"/>
      <c r="N2158" s="5"/>
    </row>
    <row r="2159" spans="8:14" x14ac:dyDescent="0.25">
      <c r="H2159" s="5"/>
      <c r="M2159" s="5"/>
      <c r="N2159" s="5"/>
    </row>
    <row r="2160" spans="8:14" x14ac:dyDescent="0.25">
      <c r="H2160" s="5"/>
      <c r="M2160" s="5"/>
      <c r="N2160" s="5"/>
    </row>
    <row r="2161" spans="8:14" x14ac:dyDescent="0.25">
      <c r="H2161" s="5"/>
      <c r="M2161" s="5"/>
      <c r="N2161" s="5"/>
    </row>
    <row r="2162" spans="8:14" x14ac:dyDescent="0.25">
      <c r="H2162" s="5"/>
      <c r="M2162" s="5"/>
      <c r="N2162" s="5"/>
    </row>
    <row r="2163" spans="8:14" x14ac:dyDescent="0.25">
      <c r="H2163" s="5"/>
      <c r="M2163" s="5"/>
      <c r="N2163" s="5"/>
    </row>
    <row r="2164" spans="8:14" x14ac:dyDescent="0.25">
      <c r="H2164" s="5"/>
      <c r="M2164" s="5"/>
      <c r="N2164" s="5"/>
    </row>
    <row r="2165" spans="8:14" x14ac:dyDescent="0.25">
      <c r="H2165" s="5"/>
      <c r="M2165" s="5"/>
      <c r="N2165" s="5"/>
    </row>
    <row r="2166" spans="8:14" x14ac:dyDescent="0.25">
      <c r="H2166" s="5"/>
      <c r="M2166" s="5"/>
      <c r="N2166" s="5"/>
    </row>
    <row r="2167" spans="8:14" x14ac:dyDescent="0.25">
      <c r="H2167" s="5"/>
      <c r="M2167" s="5"/>
      <c r="N2167" s="5"/>
    </row>
    <row r="2168" spans="8:14" x14ac:dyDescent="0.25">
      <c r="H2168" s="5"/>
      <c r="M2168" s="5"/>
      <c r="N2168" s="5"/>
    </row>
    <row r="2169" spans="8:14" x14ac:dyDescent="0.25">
      <c r="H2169" s="5"/>
      <c r="M2169" s="5"/>
      <c r="N2169" s="5"/>
    </row>
    <row r="2170" spans="8:14" x14ac:dyDescent="0.25">
      <c r="H2170" s="5"/>
      <c r="M2170" s="5"/>
      <c r="N2170" s="5"/>
    </row>
    <row r="2171" spans="8:14" x14ac:dyDescent="0.25">
      <c r="H2171" s="5"/>
      <c r="M2171" s="5"/>
      <c r="N2171" s="5"/>
    </row>
    <row r="2172" spans="8:14" x14ac:dyDescent="0.25">
      <c r="H2172" s="5"/>
      <c r="M2172" s="5"/>
      <c r="N2172" s="5"/>
    </row>
    <row r="2173" spans="8:14" x14ac:dyDescent="0.25">
      <c r="H2173" s="5"/>
      <c r="M2173" s="5"/>
      <c r="N2173" s="5"/>
    </row>
    <row r="2174" spans="8:14" x14ac:dyDescent="0.25">
      <c r="H2174" s="5"/>
      <c r="M2174" s="5"/>
      <c r="N2174" s="5"/>
    </row>
    <row r="2175" spans="8:14" x14ac:dyDescent="0.25">
      <c r="H2175" s="5"/>
      <c r="M2175" s="5"/>
      <c r="N2175" s="5"/>
    </row>
    <row r="2176" spans="8:14" x14ac:dyDescent="0.25">
      <c r="H2176" s="5"/>
      <c r="M2176" s="5"/>
      <c r="N2176" s="5"/>
    </row>
    <row r="2177" spans="8:14" x14ac:dyDescent="0.25">
      <c r="H2177" s="5"/>
      <c r="M2177" s="5"/>
      <c r="N2177" s="5"/>
    </row>
    <row r="2178" spans="8:14" x14ac:dyDescent="0.25">
      <c r="H2178" s="5"/>
      <c r="M2178" s="5"/>
      <c r="N2178" s="5"/>
    </row>
    <row r="2179" spans="8:14" x14ac:dyDescent="0.25">
      <c r="H2179" s="5"/>
      <c r="M2179" s="5"/>
      <c r="N2179" s="5"/>
    </row>
    <row r="2180" spans="8:14" x14ac:dyDescent="0.25">
      <c r="H2180" s="5"/>
      <c r="M2180" s="5"/>
      <c r="N2180" s="5"/>
    </row>
    <row r="2181" spans="8:14" x14ac:dyDescent="0.25">
      <c r="H2181" s="5"/>
      <c r="M2181" s="5"/>
      <c r="N2181" s="5"/>
    </row>
    <row r="2182" spans="8:14" x14ac:dyDescent="0.25">
      <c r="H2182" s="5"/>
      <c r="M2182" s="5"/>
      <c r="N2182" s="5"/>
    </row>
    <row r="2183" spans="8:14" x14ac:dyDescent="0.25">
      <c r="H2183" s="5"/>
      <c r="M2183" s="5"/>
      <c r="N2183" s="5"/>
    </row>
    <row r="2184" spans="8:14" x14ac:dyDescent="0.25">
      <c r="H2184" s="5"/>
      <c r="M2184" s="5"/>
      <c r="N2184" s="5"/>
    </row>
    <row r="2185" spans="8:14" x14ac:dyDescent="0.25">
      <c r="H2185" s="5"/>
      <c r="M2185" s="5"/>
      <c r="N2185" s="5"/>
    </row>
    <row r="2186" spans="8:14" x14ac:dyDescent="0.25">
      <c r="H2186" s="5"/>
      <c r="M2186" s="5"/>
      <c r="N2186" s="5"/>
    </row>
    <row r="2187" spans="8:14" x14ac:dyDescent="0.25">
      <c r="H2187" s="5"/>
      <c r="M2187" s="5"/>
      <c r="N2187" s="5"/>
    </row>
    <row r="2188" spans="8:14" x14ac:dyDescent="0.25">
      <c r="H2188" s="5"/>
      <c r="M2188" s="5"/>
      <c r="N2188" s="5"/>
    </row>
    <row r="2189" spans="8:14" x14ac:dyDescent="0.25">
      <c r="H2189" s="5"/>
      <c r="M2189" s="5"/>
      <c r="N2189" s="5"/>
    </row>
    <row r="2190" spans="8:14" x14ac:dyDescent="0.25">
      <c r="H2190" s="5"/>
      <c r="M2190" s="5"/>
      <c r="N2190" s="5"/>
    </row>
    <row r="2191" spans="8:14" x14ac:dyDescent="0.25">
      <c r="H2191" s="5"/>
      <c r="M2191" s="5"/>
      <c r="N2191" s="5"/>
    </row>
    <row r="2192" spans="8:14" x14ac:dyDescent="0.25">
      <c r="H2192" s="5"/>
      <c r="M2192" s="5"/>
      <c r="N2192" s="5"/>
    </row>
    <row r="2193" spans="8:14" x14ac:dyDescent="0.25">
      <c r="H2193" s="5"/>
      <c r="M2193" s="5"/>
      <c r="N2193" s="5"/>
    </row>
    <row r="2194" spans="8:14" x14ac:dyDescent="0.25">
      <c r="H2194" s="5"/>
      <c r="M2194" s="5"/>
      <c r="N2194" s="5"/>
    </row>
    <row r="2195" spans="8:14" x14ac:dyDescent="0.25">
      <c r="H2195" s="5"/>
      <c r="M2195" s="5"/>
      <c r="N2195" s="5"/>
    </row>
    <row r="2196" spans="8:14" x14ac:dyDescent="0.25">
      <c r="H2196" s="5"/>
      <c r="M2196" s="5"/>
      <c r="N2196" s="5"/>
    </row>
    <row r="2197" spans="8:14" x14ac:dyDescent="0.25">
      <c r="H2197" s="5"/>
      <c r="M2197" s="5"/>
      <c r="N2197" s="5"/>
    </row>
    <row r="2198" spans="8:14" x14ac:dyDescent="0.25">
      <c r="H2198" s="5"/>
      <c r="M2198" s="5"/>
      <c r="N2198" s="5"/>
    </row>
    <row r="2199" spans="8:14" x14ac:dyDescent="0.25">
      <c r="H2199" s="5"/>
      <c r="M2199" s="5"/>
      <c r="N2199" s="5"/>
    </row>
    <row r="2200" spans="8:14" x14ac:dyDescent="0.25">
      <c r="H2200" s="5"/>
      <c r="M2200" s="5"/>
      <c r="N2200" s="5"/>
    </row>
    <row r="2201" spans="8:14" x14ac:dyDescent="0.25">
      <c r="H2201" s="5"/>
      <c r="M2201" s="5"/>
      <c r="N2201" s="5"/>
    </row>
    <row r="2202" spans="8:14" x14ac:dyDescent="0.25">
      <c r="H2202" s="5"/>
      <c r="M2202" s="5"/>
      <c r="N2202" s="5"/>
    </row>
    <row r="2203" spans="8:14" x14ac:dyDescent="0.25">
      <c r="H2203" s="5"/>
      <c r="M2203" s="5"/>
      <c r="N2203" s="5"/>
    </row>
    <row r="2204" spans="8:14" x14ac:dyDescent="0.25">
      <c r="H2204" s="5"/>
      <c r="M2204" s="5"/>
      <c r="N2204" s="5"/>
    </row>
    <row r="2205" spans="8:14" x14ac:dyDescent="0.25">
      <c r="H2205" s="5"/>
      <c r="M2205" s="5"/>
      <c r="N2205" s="5"/>
    </row>
    <row r="2206" spans="8:14" x14ac:dyDescent="0.25">
      <c r="H2206" s="5"/>
      <c r="M2206" s="5"/>
      <c r="N2206" s="5"/>
    </row>
    <row r="2207" spans="8:14" x14ac:dyDescent="0.25">
      <c r="H2207" s="5"/>
      <c r="M2207" s="5"/>
      <c r="N2207" s="5"/>
    </row>
    <row r="2208" spans="8:14" x14ac:dyDescent="0.25">
      <c r="H2208" s="5"/>
      <c r="M2208" s="5"/>
      <c r="N2208" s="5"/>
    </row>
    <row r="2209" spans="8:14" x14ac:dyDescent="0.25">
      <c r="H2209" s="5"/>
      <c r="M2209" s="5"/>
      <c r="N2209" s="5"/>
    </row>
    <row r="2210" spans="8:14" x14ac:dyDescent="0.25">
      <c r="H2210" s="5"/>
      <c r="M2210" s="5"/>
      <c r="N2210" s="5"/>
    </row>
    <row r="2211" spans="8:14" x14ac:dyDescent="0.25">
      <c r="H2211" s="5"/>
      <c r="M2211" s="5"/>
      <c r="N2211" s="5"/>
    </row>
    <row r="2212" spans="8:14" x14ac:dyDescent="0.25">
      <c r="H2212" s="5"/>
      <c r="M2212" s="5"/>
      <c r="N2212" s="5"/>
    </row>
    <row r="2213" spans="8:14" x14ac:dyDescent="0.25">
      <c r="H2213" s="5"/>
      <c r="M2213" s="5"/>
      <c r="N2213" s="5"/>
    </row>
    <row r="2214" spans="8:14" x14ac:dyDescent="0.25">
      <c r="H2214" s="5"/>
      <c r="M2214" s="5"/>
      <c r="N2214" s="5"/>
    </row>
    <row r="2215" spans="8:14" x14ac:dyDescent="0.25">
      <c r="H2215" s="5"/>
      <c r="M2215" s="5"/>
      <c r="N2215" s="5"/>
    </row>
    <row r="2216" spans="8:14" x14ac:dyDescent="0.25">
      <c r="H2216" s="5"/>
      <c r="M2216" s="5"/>
      <c r="N2216" s="5"/>
    </row>
    <row r="2217" spans="8:14" x14ac:dyDescent="0.25">
      <c r="H2217" s="5"/>
      <c r="M2217" s="5"/>
      <c r="N2217" s="5"/>
    </row>
    <row r="2218" spans="8:14" x14ac:dyDescent="0.25">
      <c r="H2218" s="5"/>
      <c r="M2218" s="5"/>
      <c r="N2218" s="5"/>
    </row>
    <row r="2219" spans="8:14" x14ac:dyDescent="0.25">
      <c r="H2219" s="5"/>
      <c r="M2219" s="5"/>
      <c r="N2219" s="5"/>
    </row>
    <row r="2220" spans="8:14" x14ac:dyDescent="0.25">
      <c r="H2220" s="5"/>
      <c r="M2220" s="5"/>
      <c r="N2220" s="5"/>
    </row>
    <row r="2221" spans="8:14" x14ac:dyDescent="0.25">
      <c r="H2221" s="5"/>
      <c r="M2221" s="5"/>
      <c r="N2221" s="5"/>
    </row>
    <row r="2222" spans="8:14" x14ac:dyDescent="0.25">
      <c r="H2222" s="5"/>
      <c r="M2222" s="5"/>
      <c r="N2222" s="5"/>
    </row>
    <row r="2223" spans="8:14" x14ac:dyDescent="0.25">
      <c r="H2223" s="5"/>
      <c r="M2223" s="5"/>
      <c r="N2223" s="5"/>
    </row>
    <row r="2224" spans="8:14" x14ac:dyDescent="0.25">
      <c r="H2224" s="5"/>
      <c r="M2224" s="5"/>
      <c r="N2224" s="5"/>
    </row>
    <row r="2225" spans="8:14" x14ac:dyDescent="0.25">
      <c r="H2225" s="5"/>
      <c r="M2225" s="5"/>
      <c r="N2225" s="5"/>
    </row>
    <row r="2226" spans="8:14" x14ac:dyDescent="0.25">
      <c r="H2226" s="5"/>
      <c r="M2226" s="5"/>
      <c r="N2226" s="5"/>
    </row>
    <row r="2227" spans="8:14" x14ac:dyDescent="0.25">
      <c r="H2227" s="5"/>
      <c r="M2227" s="5"/>
      <c r="N2227" s="5"/>
    </row>
    <row r="2228" spans="8:14" x14ac:dyDescent="0.25">
      <c r="H2228" s="5"/>
      <c r="M2228" s="5"/>
      <c r="N2228" s="5"/>
    </row>
    <row r="2229" spans="8:14" x14ac:dyDescent="0.25">
      <c r="H2229" s="5"/>
      <c r="M2229" s="5"/>
      <c r="N2229" s="5"/>
    </row>
    <row r="2230" spans="8:14" x14ac:dyDescent="0.25">
      <c r="H2230" s="5"/>
      <c r="M2230" s="5"/>
      <c r="N2230" s="5"/>
    </row>
    <row r="2231" spans="8:14" x14ac:dyDescent="0.25">
      <c r="H2231" s="5"/>
      <c r="M2231" s="5"/>
      <c r="N2231" s="5"/>
    </row>
    <row r="2232" spans="8:14" x14ac:dyDescent="0.25">
      <c r="H2232" s="5"/>
      <c r="M2232" s="5"/>
      <c r="N2232" s="5"/>
    </row>
    <row r="2233" spans="8:14" x14ac:dyDescent="0.25">
      <c r="H2233" s="5"/>
      <c r="M2233" s="5"/>
      <c r="N2233" s="5"/>
    </row>
    <row r="2234" spans="8:14" x14ac:dyDescent="0.25">
      <c r="H2234" s="5"/>
      <c r="M2234" s="5"/>
      <c r="N2234" s="5"/>
    </row>
    <row r="2235" spans="8:14" x14ac:dyDescent="0.25">
      <c r="H2235" s="5"/>
      <c r="M2235" s="5"/>
      <c r="N2235" s="5"/>
    </row>
    <row r="2236" spans="8:14" x14ac:dyDescent="0.25">
      <c r="H2236" s="5"/>
      <c r="M2236" s="5"/>
      <c r="N2236" s="5"/>
    </row>
    <row r="2237" spans="8:14" x14ac:dyDescent="0.25">
      <c r="H2237" s="5"/>
      <c r="M2237" s="5"/>
      <c r="N2237" s="5"/>
    </row>
    <row r="2238" spans="8:14" x14ac:dyDescent="0.25">
      <c r="H2238" s="5"/>
      <c r="M2238" s="5"/>
      <c r="N2238" s="5"/>
    </row>
    <row r="2239" spans="8:14" x14ac:dyDescent="0.25">
      <c r="H2239" s="5"/>
      <c r="M2239" s="5"/>
      <c r="N2239" s="5"/>
    </row>
    <row r="2240" spans="8:14" x14ac:dyDescent="0.25">
      <c r="H2240" s="5"/>
      <c r="M2240" s="5"/>
      <c r="N2240" s="5"/>
    </row>
    <row r="2241" spans="8:14" x14ac:dyDescent="0.25">
      <c r="H2241" s="5"/>
      <c r="M2241" s="5"/>
      <c r="N2241" s="5"/>
    </row>
    <row r="2242" spans="8:14" x14ac:dyDescent="0.25">
      <c r="H2242" s="5"/>
      <c r="M2242" s="5"/>
      <c r="N2242" s="5"/>
    </row>
    <row r="2243" spans="8:14" x14ac:dyDescent="0.25">
      <c r="H2243" s="5"/>
      <c r="M2243" s="5"/>
      <c r="N2243" s="5"/>
    </row>
    <row r="2244" spans="8:14" x14ac:dyDescent="0.25">
      <c r="H2244" s="5"/>
      <c r="M2244" s="5"/>
      <c r="N2244" s="5"/>
    </row>
    <row r="2245" spans="8:14" x14ac:dyDescent="0.25">
      <c r="H2245" s="5"/>
      <c r="M2245" s="5"/>
      <c r="N2245" s="5"/>
    </row>
    <row r="2246" spans="8:14" x14ac:dyDescent="0.25">
      <c r="H2246" s="5"/>
      <c r="M2246" s="5"/>
      <c r="N2246" s="5"/>
    </row>
    <row r="2247" spans="8:14" x14ac:dyDescent="0.25">
      <c r="H2247" s="5"/>
      <c r="M2247" s="5"/>
      <c r="N2247" s="5"/>
    </row>
    <row r="2248" spans="8:14" x14ac:dyDescent="0.25">
      <c r="H2248" s="5"/>
      <c r="M2248" s="5"/>
      <c r="N2248" s="5"/>
    </row>
    <row r="2249" spans="8:14" x14ac:dyDescent="0.25">
      <c r="H2249" s="5"/>
      <c r="M2249" s="5"/>
      <c r="N2249" s="5"/>
    </row>
    <row r="2250" spans="8:14" x14ac:dyDescent="0.25">
      <c r="H2250" s="5"/>
      <c r="M2250" s="5"/>
      <c r="N2250" s="5"/>
    </row>
    <row r="2251" spans="8:14" x14ac:dyDescent="0.25">
      <c r="H2251" s="5"/>
      <c r="M2251" s="5"/>
      <c r="N2251" s="5"/>
    </row>
    <row r="2252" spans="8:14" x14ac:dyDescent="0.25">
      <c r="H2252" s="5"/>
      <c r="M2252" s="5"/>
      <c r="N2252" s="5"/>
    </row>
    <row r="2253" spans="8:14" x14ac:dyDescent="0.25">
      <c r="H2253" s="5"/>
      <c r="M2253" s="5"/>
      <c r="N2253" s="5"/>
    </row>
    <row r="2254" spans="8:14" x14ac:dyDescent="0.25">
      <c r="H2254" s="5"/>
      <c r="M2254" s="5"/>
      <c r="N2254" s="5"/>
    </row>
    <row r="2255" spans="8:14" x14ac:dyDescent="0.25">
      <c r="H2255" s="5"/>
      <c r="M2255" s="5"/>
      <c r="N2255" s="5"/>
    </row>
    <row r="2256" spans="8:14" x14ac:dyDescent="0.25">
      <c r="H2256" s="5"/>
      <c r="M2256" s="5"/>
      <c r="N2256" s="5"/>
    </row>
    <row r="2257" spans="8:14" x14ac:dyDescent="0.25">
      <c r="H2257" s="5"/>
      <c r="M2257" s="5"/>
      <c r="N2257" s="5"/>
    </row>
    <row r="2258" spans="8:14" x14ac:dyDescent="0.25">
      <c r="H2258" s="5"/>
      <c r="M2258" s="5"/>
      <c r="N2258" s="5"/>
    </row>
    <row r="2259" spans="8:14" x14ac:dyDescent="0.25">
      <c r="H2259" s="5"/>
      <c r="M2259" s="5"/>
      <c r="N2259" s="5"/>
    </row>
    <row r="2260" spans="8:14" x14ac:dyDescent="0.25">
      <c r="H2260" s="5"/>
      <c r="M2260" s="5"/>
      <c r="N2260" s="5"/>
    </row>
    <row r="2261" spans="8:14" x14ac:dyDescent="0.25">
      <c r="H2261" s="5"/>
      <c r="M2261" s="5"/>
      <c r="N2261" s="5"/>
    </row>
    <row r="2262" spans="8:14" x14ac:dyDescent="0.25">
      <c r="H2262" s="5"/>
      <c r="M2262" s="5"/>
      <c r="N2262" s="5"/>
    </row>
    <row r="2263" spans="8:14" x14ac:dyDescent="0.25">
      <c r="H2263" s="5"/>
      <c r="M2263" s="5"/>
      <c r="N2263" s="5"/>
    </row>
    <row r="2264" spans="8:14" x14ac:dyDescent="0.25">
      <c r="H2264" s="5"/>
      <c r="M2264" s="5"/>
      <c r="N2264" s="5"/>
    </row>
    <row r="2265" spans="8:14" x14ac:dyDescent="0.25">
      <c r="H2265" s="5"/>
      <c r="M2265" s="5"/>
      <c r="N2265" s="5"/>
    </row>
    <row r="2266" spans="8:14" x14ac:dyDescent="0.25">
      <c r="H2266" s="5"/>
      <c r="M2266" s="5"/>
      <c r="N2266" s="5"/>
    </row>
    <row r="2267" spans="8:14" x14ac:dyDescent="0.25">
      <c r="H2267" s="5"/>
      <c r="M2267" s="5"/>
      <c r="N2267" s="5"/>
    </row>
    <row r="2268" spans="8:14" x14ac:dyDescent="0.25">
      <c r="H2268" s="5"/>
      <c r="M2268" s="5"/>
      <c r="N2268" s="5"/>
    </row>
    <row r="2269" spans="8:14" x14ac:dyDescent="0.25">
      <c r="H2269" s="5"/>
      <c r="M2269" s="5"/>
      <c r="N2269" s="5"/>
    </row>
    <row r="2270" spans="8:14" x14ac:dyDescent="0.25">
      <c r="H2270" s="5"/>
      <c r="M2270" s="5"/>
      <c r="N2270" s="5"/>
    </row>
    <row r="2271" spans="8:14" x14ac:dyDescent="0.25">
      <c r="H2271" s="5"/>
      <c r="M2271" s="5"/>
      <c r="N2271" s="5"/>
    </row>
    <row r="2272" spans="8:14" x14ac:dyDescent="0.25">
      <c r="H2272" s="5"/>
      <c r="M2272" s="5"/>
      <c r="N2272" s="5"/>
    </row>
    <row r="2273" spans="8:14" x14ac:dyDescent="0.25">
      <c r="H2273" s="5"/>
      <c r="M2273" s="5"/>
      <c r="N2273" s="5"/>
    </row>
    <row r="2274" spans="8:14" x14ac:dyDescent="0.25">
      <c r="H2274" s="5"/>
      <c r="M2274" s="5"/>
      <c r="N2274" s="5"/>
    </row>
    <row r="2275" spans="8:14" x14ac:dyDescent="0.25">
      <c r="H2275" s="5"/>
      <c r="M2275" s="5"/>
      <c r="N2275" s="5"/>
    </row>
    <row r="2276" spans="8:14" x14ac:dyDescent="0.25">
      <c r="H2276" s="5"/>
      <c r="M2276" s="5"/>
      <c r="N2276" s="5"/>
    </row>
    <row r="2277" spans="8:14" x14ac:dyDescent="0.25">
      <c r="H2277" s="5"/>
      <c r="M2277" s="5"/>
      <c r="N2277" s="5"/>
    </row>
    <row r="2278" spans="8:14" x14ac:dyDescent="0.25">
      <c r="H2278" s="5"/>
      <c r="M2278" s="5"/>
      <c r="N2278" s="5"/>
    </row>
    <row r="2279" spans="8:14" x14ac:dyDescent="0.25">
      <c r="H2279" s="5"/>
      <c r="M2279" s="5"/>
      <c r="N2279" s="5"/>
    </row>
    <row r="2280" spans="8:14" x14ac:dyDescent="0.25">
      <c r="H2280" s="5"/>
      <c r="M2280" s="5"/>
      <c r="N2280" s="5"/>
    </row>
    <row r="2281" spans="8:14" x14ac:dyDescent="0.25">
      <c r="H2281" s="5"/>
      <c r="M2281" s="5"/>
      <c r="N2281" s="5"/>
    </row>
    <row r="2282" spans="8:14" x14ac:dyDescent="0.25">
      <c r="H2282" s="5"/>
      <c r="M2282" s="5"/>
      <c r="N2282" s="5"/>
    </row>
    <row r="2283" spans="8:14" x14ac:dyDescent="0.25">
      <c r="H2283" s="5"/>
      <c r="M2283" s="5"/>
      <c r="N2283" s="5"/>
    </row>
    <row r="2284" spans="8:14" x14ac:dyDescent="0.25">
      <c r="H2284" s="5"/>
      <c r="M2284" s="5"/>
      <c r="N2284" s="5"/>
    </row>
    <row r="2285" spans="8:14" x14ac:dyDescent="0.25">
      <c r="H2285" s="5"/>
      <c r="M2285" s="5"/>
      <c r="N2285" s="5"/>
    </row>
    <row r="2286" spans="8:14" x14ac:dyDescent="0.25">
      <c r="H2286" s="5"/>
      <c r="M2286" s="5"/>
      <c r="N2286" s="5"/>
    </row>
    <row r="2287" spans="8:14" x14ac:dyDescent="0.25">
      <c r="H2287" s="5"/>
      <c r="M2287" s="5"/>
      <c r="N2287" s="5"/>
    </row>
    <row r="2288" spans="8:14" x14ac:dyDescent="0.25">
      <c r="H2288" s="5"/>
      <c r="M2288" s="5"/>
      <c r="N2288" s="5"/>
    </row>
    <row r="2289" spans="8:14" x14ac:dyDescent="0.25">
      <c r="H2289" s="5"/>
      <c r="M2289" s="5"/>
      <c r="N2289" s="5"/>
    </row>
    <row r="2290" spans="8:14" x14ac:dyDescent="0.25">
      <c r="H2290" s="5"/>
      <c r="M2290" s="5"/>
      <c r="N2290" s="5"/>
    </row>
    <row r="2291" spans="8:14" x14ac:dyDescent="0.25">
      <c r="H2291" s="5"/>
      <c r="M2291" s="5"/>
      <c r="N2291" s="5"/>
    </row>
    <row r="2292" spans="8:14" x14ac:dyDescent="0.25">
      <c r="H2292" s="5"/>
      <c r="M2292" s="5"/>
      <c r="N2292" s="5"/>
    </row>
    <row r="2293" spans="8:14" x14ac:dyDescent="0.25">
      <c r="H2293" s="5"/>
      <c r="M2293" s="5"/>
      <c r="N2293" s="5"/>
    </row>
    <row r="2294" spans="8:14" x14ac:dyDescent="0.25">
      <c r="H2294" s="5"/>
      <c r="M2294" s="5"/>
      <c r="N2294" s="5"/>
    </row>
    <row r="2295" spans="8:14" x14ac:dyDescent="0.25">
      <c r="H2295" s="5"/>
      <c r="M2295" s="5"/>
      <c r="N2295" s="5"/>
    </row>
    <row r="2296" spans="8:14" x14ac:dyDescent="0.25">
      <c r="H2296" s="5"/>
      <c r="M2296" s="5"/>
      <c r="N2296" s="5"/>
    </row>
    <row r="2297" spans="8:14" x14ac:dyDescent="0.25">
      <c r="H2297" s="5"/>
      <c r="M2297" s="5"/>
      <c r="N2297" s="5"/>
    </row>
    <row r="2298" spans="8:14" x14ac:dyDescent="0.25">
      <c r="H2298" s="5"/>
      <c r="M2298" s="5"/>
      <c r="N2298" s="5"/>
    </row>
    <row r="2299" spans="8:14" x14ac:dyDescent="0.25">
      <c r="H2299" s="5"/>
      <c r="M2299" s="5"/>
      <c r="N2299" s="5"/>
    </row>
    <row r="2300" spans="8:14" x14ac:dyDescent="0.25">
      <c r="H2300" s="5"/>
      <c r="M2300" s="5"/>
      <c r="N2300" s="5"/>
    </row>
    <row r="2301" spans="8:14" x14ac:dyDescent="0.25">
      <c r="H2301" s="5"/>
      <c r="M2301" s="5"/>
      <c r="N2301" s="5"/>
    </row>
    <row r="2302" spans="8:14" x14ac:dyDescent="0.25">
      <c r="H2302" s="5"/>
      <c r="M2302" s="5"/>
      <c r="N2302" s="5"/>
    </row>
    <row r="2303" spans="8:14" x14ac:dyDescent="0.25">
      <c r="H2303" s="5"/>
      <c r="M2303" s="5"/>
      <c r="N2303" s="5"/>
    </row>
    <row r="2304" spans="8:14" x14ac:dyDescent="0.25">
      <c r="H2304" s="5"/>
      <c r="M2304" s="5"/>
      <c r="N2304" s="5"/>
    </row>
    <row r="2305" spans="8:14" x14ac:dyDescent="0.25">
      <c r="H2305" s="5"/>
      <c r="M2305" s="5"/>
      <c r="N2305" s="5"/>
    </row>
    <row r="2306" spans="8:14" x14ac:dyDescent="0.25">
      <c r="H2306" s="5"/>
      <c r="M2306" s="5"/>
      <c r="N2306" s="5"/>
    </row>
    <row r="2307" spans="8:14" x14ac:dyDescent="0.25">
      <c r="H2307" s="5"/>
      <c r="M2307" s="5"/>
      <c r="N2307" s="5"/>
    </row>
    <row r="2308" spans="8:14" x14ac:dyDescent="0.25">
      <c r="H2308" s="5"/>
      <c r="M2308" s="5"/>
      <c r="N2308" s="5"/>
    </row>
    <row r="2309" spans="8:14" x14ac:dyDescent="0.25">
      <c r="H2309" s="5"/>
      <c r="M2309" s="5"/>
      <c r="N2309" s="5"/>
    </row>
    <row r="2310" spans="8:14" x14ac:dyDescent="0.25">
      <c r="H2310" s="5"/>
      <c r="M2310" s="5"/>
      <c r="N2310" s="5"/>
    </row>
    <row r="2311" spans="8:14" x14ac:dyDescent="0.25">
      <c r="H2311" s="5"/>
      <c r="M2311" s="5"/>
      <c r="N2311" s="5"/>
    </row>
    <row r="2312" spans="8:14" x14ac:dyDescent="0.25">
      <c r="H2312" s="5"/>
      <c r="M2312" s="5"/>
      <c r="N2312" s="5"/>
    </row>
    <row r="2313" spans="8:14" x14ac:dyDescent="0.25">
      <c r="H2313" s="5"/>
      <c r="M2313" s="5"/>
      <c r="N2313" s="5"/>
    </row>
    <row r="2314" spans="8:14" x14ac:dyDescent="0.25">
      <c r="H2314" s="5"/>
      <c r="M2314" s="5"/>
      <c r="N2314" s="5"/>
    </row>
    <row r="2315" spans="8:14" x14ac:dyDescent="0.25">
      <c r="H2315" s="5"/>
      <c r="M2315" s="5"/>
      <c r="N2315" s="5"/>
    </row>
    <row r="2316" spans="8:14" x14ac:dyDescent="0.25">
      <c r="H2316" s="5"/>
      <c r="M2316" s="5"/>
      <c r="N2316" s="5"/>
    </row>
    <row r="2317" spans="8:14" x14ac:dyDescent="0.25">
      <c r="H2317" s="5"/>
      <c r="M2317" s="5"/>
      <c r="N2317" s="5"/>
    </row>
    <row r="2318" spans="8:14" x14ac:dyDescent="0.25">
      <c r="H2318" s="5"/>
      <c r="M2318" s="5"/>
      <c r="N2318" s="5"/>
    </row>
    <row r="2319" spans="8:14" x14ac:dyDescent="0.25">
      <c r="H2319" s="5"/>
      <c r="M2319" s="5"/>
      <c r="N2319" s="5"/>
    </row>
    <row r="2320" spans="8:14" x14ac:dyDescent="0.25">
      <c r="H2320" s="5"/>
      <c r="M2320" s="5"/>
      <c r="N2320" s="5"/>
    </row>
    <row r="2321" spans="8:14" x14ac:dyDescent="0.25">
      <c r="H2321" s="5"/>
      <c r="M2321" s="5"/>
      <c r="N2321" s="5"/>
    </row>
  </sheetData>
  <mergeCells count="235">
    <mergeCell ref="A787:B787"/>
    <mergeCell ref="B760:B761"/>
    <mergeCell ref="B764:B765"/>
    <mergeCell ref="B771:B772"/>
    <mergeCell ref="A944:B944"/>
    <mergeCell ref="B945:B946"/>
    <mergeCell ref="A788:B788"/>
    <mergeCell ref="B790:B791"/>
    <mergeCell ref="A888:B888"/>
    <mergeCell ref="B890:B891"/>
    <mergeCell ref="B895:B897"/>
    <mergeCell ref="B904:B905"/>
    <mergeCell ref="B915:B916"/>
    <mergeCell ref="B926:B927"/>
    <mergeCell ref="A943:B943"/>
    <mergeCell ref="B835:B836"/>
    <mergeCell ref="A564:B564"/>
    <mergeCell ref="B565:B566"/>
    <mergeCell ref="B210:B211"/>
    <mergeCell ref="A148:B148"/>
    <mergeCell ref="A784:B784"/>
    <mergeCell ref="A785:B785"/>
    <mergeCell ref="A716:B716"/>
    <mergeCell ref="A717:B717"/>
    <mergeCell ref="B724:B725"/>
    <mergeCell ref="B728:B729"/>
    <mergeCell ref="B736:B737"/>
    <mergeCell ref="B741:B742"/>
    <mergeCell ref="B511:B512"/>
    <mergeCell ref="B516:B517"/>
    <mergeCell ref="B527:B528"/>
    <mergeCell ref="B537:B538"/>
    <mergeCell ref="B542:B543"/>
    <mergeCell ref="B548:B549"/>
    <mergeCell ref="A560:B560"/>
    <mergeCell ref="A561:B561"/>
    <mergeCell ref="A563:B563"/>
    <mergeCell ref="B625:B626"/>
    <mergeCell ref="A639:B639"/>
    <mergeCell ref="A640:B640"/>
    <mergeCell ref="J1:N1"/>
    <mergeCell ref="A1:F1"/>
    <mergeCell ref="A491:B491"/>
    <mergeCell ref="A399:B399"/>
    <mergeCell ref="A400:B400"/>
    <mergeCell ref="B492:B494"/>
    <mergeCell ref="B499:B500"/>
    <mergeCell ref="B503:B504"/>
    <mergeCell ref="A509:B509"/>
    <mergeCell ref="B421:B422"/>
    <mergeCell ref="A427:B427"/>
    <mergeCell ref="B428:B429"/>
    <mergeCell ref="A319:B319"/>
    <mergeCell ref="B320:B321"/>
    <mergeCell ref="B326:B327"/>
    <mergeCell ref="A149:B149"/>
    <mergeCell ref="B150:B152"/>
    <mergeCell ref="B158:B159"/>
    <mergeCell ref="B162:B163"/>
    <mergeCell ref="A168:B168"/>
    <mergeCell ref="B170:B171"/>
    <mergeCell ref="B180:B181"/>
    <mergeCell ref="B190:B191"/>
    <mergeCell ref="B270:B272"/>
    <mergeCell ref="B642:B643"/>
    <mergeCell ref="B653:B655"/>
    <mergeCell ref="B657:B658"/>
    <mergeCell ref="B589:B591"/>
    <mergeCell ref="B596:B597"/>
    <mergeCell ref="B750:B751"/>
    <mergeCell ref="A664:B664"/>
    <mergeCell ref="B665:B666"/>
    <mergeCell ref="B673:B675"/>
    <mergeCell ref="B690:B691"/>
    <mergeCell ref="B694:B695"/>
    <mergeCell ref="B700:B701"/>
    <mergeCell ref="B718:B719"/>
    <mergeCell ref="B614:B615"/>
    <mergeCell ref="B618:B619"/>
    <mergeCell ref="B570:B571"/>
    <mergeCell ref="B574:B575"/>
    <mergeCell ref="B580:B581"/>
    <mergeCell ref="A2:N2"/>
    <mergeCell ref="A3:N3"/>
    <mergeCell ref="A6:B6"/>
    <mergeCell ref="B14:B15"/>
    <mergeCell ref="B57:B58"/>
    <mergeCell ref="B125:B126"/>
    <mergeCell ref="B129:B130"/>
    <mergeCell ref="B135:B136"/>
    <mergeCell ref="B206:B207"/>
    <mergeCell ref="A206:A209"/>
    <mergeCell ref="B63:B64"/>
    <mergeCell ref="B80:B81"/>
    <mergeCell ref="B91:B93"/>
    <mergeCell ref="B95:B96"/>
    <mergeCell ref="A101:B101"/>
    <mergeCell ref="B103:B104"/>
    <mergeCell ref="B18:B19"/>
    <mergeCell ref="A76:B76"/>
    <mergeCell ref="A145:B145"/>
    <mergeCell ref="A146:B146"/>
    <mergeCell ref="A24:B24"/>
    <mergeCell ref="B31:B32"/>
    <mergeCell ref="B42:B43"/>
    <mergeCell ref="B52:B53"/>
    <mergeCell ref="B26:B27"/>
    <mergeCell ref="B7:B9"/>
    <mergeCell ref="A75:B75"/>
    <mergeCell ref="A216:A217"/>
    <mergeCell ref="A231:B231"/>
    <mergeCell ref="A232:B232"/>
    <mergeCell ref="B456:B457"/>
    <mergeCell ref="A260:B260"/>
    <mergeCell ref="B262:B263"/>
    <mergeCell ref="A234:B234"/>
    <mergeCell ref="B464:B465"/>
    <mergeCell ref="B236:B238"/>
    <mergeCell ref="B248:B250"/>
    <mergeCell ref="B252:B253"/>
    <mergeCell ref="A397:B397"/>
    <mergeCell ref="B330:B331"/>
    <mergeCell ref="A337:B337"/>
    <mergeCell ref="B339:B340"/>
    <mergeCell ref="B344:B345"/>
    <mergeCell ref="B356:B357"/>
    <mergeCell ref="B370:B371"/>
    <mergeCell ref="B374:B375"/>
    <mergeCell ref="B380:B381"/>
    <mergeCell ref="A396:B396"/>
    <mergeCell ref="B279:B280"/>
    <mergeCell ref="B290:B291"/>
    <mergeCell ref="B301:B302"/>
    <mergeCell ref="B401:B402"/>
    <mergeCell ref="B409:B411"/>
    <mergeCell ref="B417:B418"/>
    <mergeCell ref="B1010:B1011"/>
    <mergeCell ref="A1023:B1023"/>
    <mergeCell ref="B470:B471"/>
    <mergeCell ref="A471:A472"/>
    <mergeCell ref="A487:B487"/>
    <mergeCell ref="A488:B488"/>
    <mergeCell ref="B436:B437"/>
    <mergeCell ref="B444:B445"/>
    <mergeCell ref="B452:B453"/>
    <mergeCell ref="A838:A840"/>
    <mergeCell ref="B838:B839"/>
    <mergeCell ref="A862:B862"/>
    <mergeCell ref="A863:B863"/>
    <mergeCell ref="B864:B866"/>
    <mergeCell ref="B876:B878"/>
    <mergeCell ref="B880:B881"/>
    <mergeCell ref="B794:B795"/>
    <mergeCell ref="B798:B799"/>
    <mergeCell ref="A805:B805"/>
    <mergeCell ref="B806:B807"/>
    <mergeCell ref="B811:B812"/>
    <mergeCell ref="B818:B819"/>
    <mergeCell ref="B828:B829"/>
    <mergeCell ref="B832:B833"/>
    <mergeCell ref="A1132:B1132"/>
    <mergeCell ref="A1083:A1084"/>
    <mergeCell ref="A1098:B1098"/>
    <mergeCell ref="A1099:B1099"/>
    <mergeCell ref="A1102:B1102"/>
    <mergeCell ref="B1103:B1104"/>
    <mergeCell ref="B1111:B1112"/>
    <mergeCell ref="B1122:B1123"/>
    <mergeCell ref="B1126:B1127"/>
    <mergeCell ref="A1195:B1195"/>
    <mergeCell ref="A1271:B1271"/>
    <mergeCell ref="B1402:B1403"/>
    <mergeCell ref="B1328:B1329"/>
    <mergeCell ref="B1335:B1336"/>
    <mergeCell ref="A1336:A1337"/>
    <mergeCell ref="A1354:B1354"/>
    <mergeCell ref="A1355:B1355"/>
    <mergeCell ref="B1299:B1301"/>
    <mergeCell ref="B1306:B1307"/>
    <mergeCell ref="B1324:B1325"/>
    <mergeCell ref="A1196:B1196"/>
    <mergeCell ref="B1198:B1199"/>
    <mergeCell ref="B1209:B1211"/>
    <mergeCell ref="B1213:B1214"/>
    <mergeCell ref="A1220:B1220"/>
    <mergeCell ref="B1221:B1222"/>
    <mergeCell ref="B1399:B1400"/>
    <mergeCell ref="B1133:B1134"/>
    <mergeCell ref="A1405:A1407"/>
    <mergeCell ref="B1405:B1406"/>
    <mergeCell ref="B1357:B1358"/>
    <mergeCell ref="B1361:B1362"/>
    <mergeCell ref="B1365:B1366"/>
    <mergeCell ref="A1372:B1372"/>
    <mergeCell ref="B1373:B1374"/>
    <mergeCell ref="B1378:B1379"/>
    <mergeCell ref="A1395:A1398"/>
    <mergeCell ref="B1395:B1396"/>
    <mergeCell ref="B1256:B1257"/>
    <mergeCell ref="A1272:B1272"/>
    <mergeCell ref="B1273:B1274"/>
    <mergeCell ref="B1280:B1281"/>
    <mergeCell ref="B1284:B1285"/>
    <mergeCell ref="B1290:B1291"/>
    <mergeCell ref="B1229:B1231"/>
    <mergeCell ref="B1246:B1247"/>
    <mergeCell ref="B1250:B1251"/>
    <mergeCell ref="B1175:B1176"/>
    <mergeCell ref="A1176:A1177"/>
    <mergeCell ref="A1192:B1192"/>
    <mergeCell ref="A1193:B1193"/>
    <mergeCell ref="B951:B952"/>
    <mergeCell ref="B955:B956"/>
    <mergeCell ref="A1026:B1026"/>
    <mergeCell ref="A1101:B1101"/>
    <mergeCell ref="B1141:B1142"/>
    <mergeCell ref="B1149:B1150"/>
    <mergeCell ref="B1157:B1158"/>
    <mergeCell ref="B1161:B1162"/>
    <mergeCell ref="B1169:B1170"/>
    <mergeCell ref="A1024:B1024"/>
    <mergeCell ref="B1028:B1029"/>
    <mergeCell ref="B1039:B1041"/>
    <mergeCell ref="B1043:B1044"/>
    <mergeCell ref="A1049:B1049"/>
    <mergeCell ref="B1051:B1052"/>
    <mergeCell ref="B1073:B1074"/>
    <mergeCell ref="B1077:B1078"/>
    <mergeCell ref="A961:B961"/>
    <mergeCell ref="B963:B964"/>
    <mergeCell ref="B973:B974"/>
    <mergeCell ref="B983:B985"/>
    <mergeCell ref="A1000:A1003"/>
    <mergeCell ref="B1000:B1001"/>
    <mergeCell ref="B1004:B1005"/>
  </mergeCells>
  <pageMargins left="0.19685039370078741" right="0.23622047244094491" top="0.19685039370078741" bottom="0.15748031496062992" header="0.15748031496062992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1"/>
  <sheetViews>
    <sheetView tabSelected="1" zoomScale="150" zoomScaleNormal="150" workbookViewId="0">
      <selection sqref="A1:N1"/>
    </sheetView>
  </sheetViews>
  <sheetFormatPr defaultColWidth="9.109375" defaultRowHeight="10.199999999999999" x14ac:dyDescent="0.2"/>
  <cols>
    <col min="1" max="1" width="6.88671875" style="69" customWidth="1"/>
    <col min="2" max="2" width="10.33203125" style="69" customWidth="1"/>
    <col min="3" max="3" width="5.33203125" style="286" hidden="1" customWidth="1"/>
    <col min="4" max="4" width="5.44140625" style="286" hidden="1" customWidth="1"/>
    <col min="5" max="5" width="16.88671875" style="69" customWidth="1"/>
    <col min="6" max="6" width="4.44140625" style="69" customWidth="1"/>
    <col min="7" max="7" width="4.44140625" style="69" hidden="1" customWidth="1"/>
    <col min="8" max="8" width="4.109375" style="126" hidden="1" customWidth="1"/>
    <col min="9" max="9" width="7.33203125" style="69" hidden="1" customWidth="1"/>
    <col min="10" max="10" width="7.88671875" style="69" hidden="1" customWidth="1"/>
    <col min="11" max="11" width="9.44140625" style="69" hidden="1" customWidth="1"/>
    <col min="12" max="12" width="11.44140625" style="69" hidden="1" customWidth="1"/>
    <col min="13" max="13" width="8.5546875" style="69" customWidth="1"/>
    <col min="14" max="14" width="10.109375" style="131" customWidth="1"/>
    <col min="15" max="16384" width="9.109375" style="69"/>
  </cols>
  <sheetData>
    <row r="1" spans="1:15" ht="21.75" customHeight="1" x14ac:dyDescent="0.2">
      <c r="A1" s="621" t="s">
        <v>468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</row>
    <row r="2" spans="1:15" ht="21" customHeight="1" x14ac:dyDescent="0.2">
      <c r="A2" s="70" t="s">
        <v>1</v>
      </c>
      <c r="B2" s="70" t="s">
        <v>2</v>
      </c>
      <c r="C2" s="302" t="s">
        <v>371</v>
      </c>
      <c r="D2" s="302" t="s">
        <v>371</v>
      </c>
      <c r="E2" s="70" t="s">
        <v>3</v>
      </c>
      <c r="F2" s="70" t="s">
        <v>4</v>
      </c>
      <c r="G2" s="70" t="s">
        <v>5</v>
      </c>
      <c r="H2" s="70" t="s">
        <v>6</v>
      </c>
      <c r="I2" s="70" t="s">
        <v>7</v>
      </c>
      <c r="J2" s="70" t="s">
        <v>8</v>
      </c>
      <c r="K2" s="70" t="s">
        <v>9</v>
      </c>
      <c r="L2" s="70" t="s">
        <v>10</v>
      </c>
      <c r="M2" s="72" t="s">
        <v>11</v>
      </c>
      <c r="N2" s="127" t="s">
        <v>12</v>
      </c>
      <c r="O2" s="68"/>
    </row>
    <row r="3" spans="1:15" ht="20.399999999999999" x14ac:dyDescent="0.2">
      <c r="A3" s="73"/>
      <c r="B3" s="439" t="s">
        <v>13</v>
      </c>
      <c r="C3" s="302" t="s">
        <v>375</v>
      </c>
      <c r="D3" s="302" t="s">
        <v>374</v>
      </c>
      <c r="E3" s="73"/>
      <c r="F3" s="73"/>
      <c r="G3" s="73"/>
      <c r="H3" s="73"/>
      <c r="I3" s="73"/>
      <c r="J3" s="73"/>
      <c r="K3" s="73"/>
      <c r="L3" s="73"/>
      <c r="M3" s="72"/>
      <c r="N3" s="128"/>
    </row>
    <row r="4" spans="1:15" x14ac:dyDescent="0.2">
      <c r="A4" s="623" t="s">
        <v>14</v>
      </c>
      <c r="B4" s="623"/>
      <c r="C4" s="521"/>
      <c r="D4" s="521"/>
      <c r="E4" s="521"/>
      <c r="F4" s="521"/>
      <c r="G4" s="521"/>
      <c r="H4" s="498"/>
      <c r="I4" s="521"/>
      <c r="J4" s="521"/>
      <c r="K4" s="521"/>
      <c r="L4" s="521"/>
      <c r="M4" s="72"/>
      <c r="N4" s="128"/>
    </row>
    <row r="5" spans="1:15" ht="11.25" customHeight="1" x14ac:dyDescent="0.2">
      <c r="A5" s="521" t="s">
        <v>15</v>
      </c>
      <c r="B5" s="529" t="s">
        <v>16</v>
      </c>
      <c r="C5" s="472"/>
      <c r="D5" s="472"/>
      <c r="E5" s="521" t="s">
        <v>17</v>
      </c>
      <c r="F5" s="521">
        <v>16.600000000000001</v>
      </c>
      <c r="G5" s="521">
        <v>16.600000000000001</v>
      </c>
      <c r="H5" s="498"/>
      <c r="I5" s="521">
        <v>1.1599999999999999</v>
      </c>
      <c r="J5" s="521">
        <v>0.42</v>
      </c>
      <c r="K5" s="521">
        <v>10.58</v>
      </c>
      <c r="L5" s="521">
        <v>52.55</v>
      </c>
      <c r="M5" s="72">
        <v>90</v>
      </c>
      <c r="N5" s="128">
        <f>F5*M5/1000</f>
        <v>1.4940000000000002</v>
      </c>
      <c r="O5" s="76"/>
    </row>
    <row r="6" spans="1:15" ht="12.75" customHeight="1" x14ac:dyDescent="0.2">
      <c r="A6" s="521"/>
      <c r="B6" s="560"/>
      <c r="C6" s="499" t="s">
        <v>376</v>
      </c>
      <c r="D6" s="499" t="s">
        <v>377</v>
      </c>
      <c r="E6" s="521" t="s">
        <v>18</v>
      </c>
      <c r="F6" s="521">
        <v>18</v>
      </c>
      <c r="G6" s="521">
        <v>17.82</v>
      </c>
      <c r="H6" s="498"/>
      <c r="I6" s="521">
        <v>1.35</v>
      </c>
      <c r="J6" s="521">
        <v>0.46</v>
      </c>
      <c r="K6" s="521">
        <v>11.96</v>
      </c>
      <c r="L6" s="521">
        <v>56.98</v>
      </c>
      <c r="M6" s="72">
        <v>51</v>
      </c>
      <c r="N6" s="128">
        <f t="shared" ref="N6:N10" si="0">F6*M6/1000</f>
        <v>0.91800000000000004</v>
      </c>
      <c r="O6" s="76"/>
    </row>
    <row r="7" spans="1:15" ht="21" customHeight="1" x14ac:dyDescent="0.2">
      <c r="A7" s="521"/>
      <c r="B7" s="530"/>
      <c r="C7" s="473"/>
      <c r="D7" s="473"/>
      <c r="E7" s="521" t="s">
        <v>19</v>
      </c>
      <c r="F7" s="521">
        <v>72.900000000000006</v>
      </c>
      <c r="G7" s="521">
        <v>72.900000000000006</v>
      </c>
      <c r="H7" s="498"/>
      <c r="I7" s="521">
        <v>2.06</v>
      </c>
      <c r="J7" s="521">
        <v>1.87</v>
      </c>
      <c r="K7" s="521">
        <v>3.48</v>
      </c>
      <c r="L7" s="521">
        <v>42.28</v>
      </c>
      <c r="M7" s="72">
        <v>65</v>
      </c>
      <c r="N7" s="128">
        <f t="shared" si="0"/>
        <v>4.7385000000000002</v>
      </c>
      <c r="O7" s="76"/>
    </row>
    <row r="8" spans="1:15" x14ac:dyDescent="0.2">
      <c r="A8" s="521"/>
      <c r="B8" s="498"/>
      <c r="C8" s="498"/>
      <c r="D8" s="498"/>
      <c r="E8" s="521" t="s">
        <v>20</v>
      </c>
      <c r="F8" s="521">
        <v>7.5</v>
      </c>
      <c r="G8" s="521">
        <v>7.5</v>
      </c>
      <c r="H8" s="498"/>
      <c r="I8" s="521" t="s">
        <v>21</v>
      </c>
      <c r="J8" s="521" t="s">
        <v>21</v>
      </c>
      <c r="K8" s="521">
        <v>7.48</v>
      </c>
      <c r="L8" s="521">
        <v>28.43</v>
      </c>
      <c r="M8" s="72">
        <v>80</v>
      </c>
      <c r="N8" s="128">
        <f t="shared" si="0"/>
        <v>0.6</v>
      </c>
      <c r="O8" s="76"/>
    </row>
    <row r="9" spans="1:15" x14ac:dyDescent="0.2">
      <c r="A9" s="521"/>
      <c r="B9" s="498"/>
      <c r="C9" s="498"/>
      <c r="D9" s="498"/>
      <c r="E9" s="521" t="s">
        <v>22</v>
      </c>
      <c r="F9" s="521">
        <v>0.06</v>
      </c>
      <c r="G9" s="521">
        <v>0.06</v>
      </c>
      <c r="H9" s="498"/>
      <c r="I9" s="521" t="s">
        <v>21</v>
      </c>
      <c r="J9" s="521" t="s">
        <v>21</v>
      </c>
      <c r="K9" s="521" t="s">
        <v>21</v>
      </c>
      <c r="L9" s="521" t="s">
        <v>21</v>
      </c>
      <c r="M9" s="72">
        <v>16</v>
      </c>
      <c r="N9" s="128">
        <f t="shared" si="0"/>
        <v>9.5999999999999992E-4</v>
      </c>
      <c r="O9" s="76"/>
    </row>
    <row r="10" spans="1:15" x14ac:dyDescent="0.2">
      <c r="A10" s="521"/>
      <c r="B10" s="498"/>
      <c r="C10" s="498"/>
      <c r="D10" s="498"/>
      <c r="E10" s="521" t="s">
        <v>23</v>
      </c>
      <c r="F10" s="521">
        <v>5</v>
      </c>
      <c r="G10" s="521">
        <v>5</v>
      </c>
      <c r="H10" s="498"/>
      <c r="I10" s="521">
        <v>0.04</v>
      </c>
      <c r="J10" s="521">
        <v>3.63</v>
      </c>
      <c r="K10" s="521">
        <v>0.13</v>
      </c>
      <c r="L10" s="521">
        <v>33.049999999999997</v>
      </c>
      <c r="M10" s="72">
        <v>670</v>
      </c>
      <c r="N10" s="128">
        <f t="shared" si="0"/>
        <v>3.35</v>
      </c>
      <c r="O10" s="76"/>
    </row>
    <row r="11" spans="1:15" ht="11.25" customHeight="1" x14ac:dyDescent="0.2">
      <c r="A11" s="521" t="s">
        <v>25</v>
      </c>
      <c r="B11" s="529" t="s">
        <v>26</v>
      </c>
      <c r="C11" s="472"/>
      <c r="D11" s="472"/>
      <c r="E11" s="521" t="s">
        <v>27</v>
      </c>
      <c r="F11" s="521">
        <v>4</v>
      </c>
      <c r="G11" s="521"/>
      <c r="H11" s="498"/>
      <c r="I11" s="521">
        <v>0.19</v>
      </c>
      <c r="J11" s="521">
        <v>0.14000000000000001</v>
      </c>
      <c r="K11" s="521">
        <v>0.3</v>
      </c>
      <c r="L11" s="521"/>
      <c r="M11" s="72">
        <v>271</v>
      </c>
      <c r="N11" s="128">
        <v>1.4</v>
      </c>
      <c r="O11" s="76"/>
    </row>
    <row r="12" spans="1:15" x14ac:dyDescent="0.2">
      <c r="A12" s="521" t="s">
        <v>28</v>
      </c>
      <c r="B12" s="530"/>
      <c r="C12" s="473">
        <v>200</v>
      </c>
      <c r="D12" s="473">
        <v>200</v>
      </c>
      <c r="E12" s="521" t="s">
        <v>19</v>
      </c>
      <c r="F12" s="521">
        <v>100</v>
      </c>
      <c r="G12" s="521"/>
      <c r="H12" s="498"/>
      <c r="I12" s="521">
        <v>2.82</v>
      </c>
      <c r="J12" s="521">
        <v>3.2</v>
      </c>
      <c r="K12" s="521">
        <v>4.7300000000000004</v>
      </c>
      <c r="L12" s="521">
        <v>58</v>
      </c>
      <c r="M12" s="72">
        <v>65</v>
      </c>
      <c r="N12" s="128">
        <v>4.09</v>
      </c>
      <c r="O12" s="76"/>
    </row>
    <row r="13" spans="1:15" x14ac:dyDescent="0.2">
      <c r="A13" s="521"/>
      <c r="B13" s="498"/>
      <c r="C13" s="498"/>
      <c r="D13" s="498"/>
      <c r="E13" s="521" t="s">
        <v>20</v>
      </c>
      <c r="F13" s="521">
        <v>20</v>
      </c>
      <c r="G13" s="521"/>
      <c r="H13" s="498"/>
      <c r="I13" s="521" t="s">
        <v>21</v>
      </c>
      <c r="J13" s="521" t="s">
        <v>21</v>
      </c>
      <c r="K13" s="521">
        <v>19.96</v>
      </c>
      <c r="L13" s="521">
        <v>75.8</v>
      </c>
      <c r="M13" s="72">
        <v>80</v>
      </c>
      <c r="N13" s="128">
        <v>1.06</v>
      </c>
      <c r="O13" s="76"/>
    </row>
    <row r="14" spans="1:15" ht="11.25" customHeight="1" x14ac:dyDescent="0.2">
      <c r="A14" s="521" t="s">
        <v>29</v>
      </c>
      <c r="B14" s="559" t="s">
        <v>30</v>
      </c>
      <c r="C14" s="498" t="s">
        <v>378</v>
      </c>
      <c r="D14" s="498" t="s">
        <v>379</v>
      </c>
      <c r="E14" s="521" t="s">
        <v>31</v>
      </c>
      <c r="F14" s="521">
        <v>80</v>
      </c>
      <c r="G14" s="521">
        <v>80</v>
      </c>
      <c r="H14" s="498"/>
      <c r="I14" s="521">
        <v>6.96</v>
      </c>
      <c r="J14" s="521">
        <v>1.2</v>
      </c>
      <c r="K14" s="521">
        <v>32.96</v>
      </c>
      <c r="L14" s="521">
        <v>181</v>
      </c>
      <c r="M14" s="72">
        <v>60</v>
      </c>
      <c r="N14" s="128">
        <f>F14*M14/1000</f>
        <v>4.8</v>
      </c>
      <c r="O14" s="76"/>
    </row>
    <row r="15" spans="1:15" x14ac:dyDescent="0.2">
      <c r="A15" s="521"/>
      <c r="B15" s="559"/>
      <c r="C15" s="498"/>
      <c r="D15" s="498"/>
      <c r="E15" s="521" t="s">
        <v>32</v>
      </c>
      <c r="F15" s="521">
        <v>10</v>
      </c>
      <c r="G15" s="521"/>
      <c r="H15" s="498"/>
      <c r="I15" s="521">
        <v>2.68</v>
      </c>
      <c r="J15" s="521">
        <v>2.57</v>
      </c>
      <c r="K15" s="521" t="s">
        <v>21</v>
      </c>
      <c r="L15" s="521">
        <v>33.79</v>
      </c>
      <c r="M15" s="72">
        <v>650</v>
      </c>
      <c r="N15" s="128">
        <f t="shared" ref="N15:N78" si="1">F15*M15/1000</f>
        <v>6.5</v>
      </c>
      <c r="O15" s="76"/>
    </row>
    <row r="16" spans="1:15" x14ac:dyDescent="0.2">
      <c r="A16" s="521"/>
      <c r="B16" s="498"/>
      <c r="C16" s="498"/>
      <c r="D16" s="498"/>
      <c r="E16" s="521" t="s">
        <v>33</v>
      </c>
      <c r="F16" s="521">
        <v>10</v>
      </c>
      <c r="G16" s="521"/>
      <c r="H16" s="498"/>
      <c r="I16" s="521">
        <v>0.08</v>
      </c>
      <c r="J16" s="521">
        <v>7.25</v>
      </c>
      <c r="K16" s="521">
        <v>0.26</v>
      </c>
      <c r="L16" s="521">
        <v>66.099999999999994</v>
      </c>
      <c r="M16" s="72">
        <v>670</v>
      </c>
      <c r="N16" s="128">
        <f t="shared" si="1"/>
        <v>6.7</v>
      </c>
      <c r="O16" s="76"/>
    </row>
    <row r="17" spans="1:15" ht="20.399999999999999" x14ac:dyDescent="0.2">
      <c r="A17" s="521"/>
      <c r="B17" s="498" t="s">
        <v>36</v>
      </c>
      <c r="C17" s="498" t="s">
        <v>376</v>
      </c>
      <c r="D17" s="498" t="s">
        <v>377</v>
      </c>
      <c r="E17" s="521" t="s">
        <v>37</v>
      </c>
      <c r="F17" s="521">
        <v>120</v>
      </c>
      <c r="G17" s="521">
        <v>120</v>
      </c>
      <c r="H17" s="498">
        <v>120</v>
      </c>
      <c r="I17" s="521">
        <v>0.48</v>
      </c>
      <c r="J17" s="521">
        <v>0.42</v>
      </c>
      <c r="K17" s="521">
        <v>10.9</v>
      </c>
      <c r="L17" s="77">
        <v>47.52</v>
      </c>
      <c r="M17" s="72">
        <v>150</v>
      </c>
      <c r="N17" s="128">
        <f t="shared" si="1"/>
        <v>18</v>
      </c>
      <c r="O17" s="76"/>
    </row>
    <row r="18" spans="1:15" x14ac:dyDescent="0.2">
      <c r="A18" s="521" t="s">
        <v>38</v>
      </c>
      <c r="B18" s="498" t="s">
        <v>437</v>
      </c>
      <c r="C18" s="498">
        <v>100</v>
      </c>
      <c r="D18" s="498">
        <v>100</v>
      </c>
      <c r="E18" s="521" t="s">
        <v>437</v>
      </c>
      <c r="F18" s="521">
        <v>200</v>
      </c>
      <c r="G18" s="521">
        <v>100</v>
      </c>
      <c r="H18" s="498">
        <v>100</v>
      </c>
      <c r="I18" s="521">
        <v>1</v>
      </c>
      <c r="J18" s="521"/>
      <c r="K18" s="521">
        <v>18.2</v>
      </c>
      <c r="L18" s="521">
        <v>76</v>
      </c>
      <c r="M18" s="72">
        <v>80</v>
      </c>
      <c r="N18" s="128">
        <f t="shared" si="1"/>
        <v>16</v>
      </c>
      <c r="O18" s="79"/>
    </row>
    <row r="19" spans="1:15" ht="11.25" customHeight="1" x14ac:dyDescent="0.2">
      <c r="A19" s="532" t="s">
        <v>40</v>
      </c>
      <c r="B19" s="558"/>
      <c r="C19" s="497"/>
      <c r="D19" s="497"/>
      <c r="E19" s="77"/>
      <c r="F19" s="77"/>
      <c r="G19" s="77"/>
      <c r="H19" s="486"/>
      <c r="I19" s="77">
        <v>18.82</v>
      </c>
      <c r="J19" s="77">
        <v>21.16</v>
      </c>
      <c r="K19" s="77">
        <v>120.94</v>
      </c>
      <c r="L19" s="77">
        <v>751.5</v>
      </c>
      <c r="M19" s="78"/>
      <c r="N19" s="129">
        <f>SUM(N5:N18)</f>
        <v>69.65146</v>
      </c>
      <c r="O19" s="80"/>
    </row>
    <row r="20" spans="1:15" x14ac:dyDescent="0.2">
      <c r="A20" s="521" t="s">
        <v>41</v>
      </c>
      <c r="B20" s="498"/>
      <c r="C20" s="498"/>
      <c r="D20" s="498"/>
      <c r="E20" s="521"/>
      <c r="F20" s="521"/>
      <c r="G20" s="521"/>
      <c r="H20" s="498"/>
      <c r="I20" s="521"/>
      <c r="J20" s="521"/>
      <c r="K20" s="521"/>
      <c r="L20" s="521"/>
      <c r="M20" s="72"/>
      <c r="N20" s="129"/>
    </row>
    <row r="21" spans="1:15" ht="11.25" customHeight="1" x14ac:dyDescent="0.2">
      <c r="A21" s="521" t="s">
        <v>42</v>
      </c>
      <c r="B21" s="529" t="s">
        <v>43</v>
      </c>
      <c r="C21" s="472"/>
      <c r="D21" s="472"/>
      <c r="E21" s="521" t="s">
        <v>44</v>
      </c>
      <c r="F21" s="521">
        <v>100</v>
      </c>
      <c r="G21" s="521">
        <v>80</v>
      </c>
      <c r="H21" s="498"/>
      <c r="I21" s="521">
        <v>1.3</v>
      </c>
      <c r="J21" s="521">
        <v>0.08</v>
      </c>
      <c r="K21" s="521">
        <v>6.06</v>
      </c>
      <c r="L21" s="521">
        <v>27.2</v>
      </c>
      <c r="M21" s="72">
        <v>45</v>
      </c>
      <c r="N21" s="128">
        <f t="shared" si="1"/>
        <v>4.5</v>
      </c>
    </row>
    <row r="22" spans="1:15" x14ac:dyDescent="0.2">
      <c r="A22" s="521"/>
      <c r="B22" s="560"/>
      <c r="C22" s="499" t="s">
        <v>380</v>
      </c>
      <c r="D22" s="499" t="s">
        <v>376</v>
      </c>
      <c r="E22" s="521" t="s">
        <v>45</v>
      </c>
      <c r="F22" s="521">
        <v>10</v>
      </c>
      <c r="G22" s="521">
        <v>10</v>
      </c>
      <c r="H22" s="498"/>
      <c r="I22" s="521"/>
      <c r="J22" s="521"/>
      <c r="K22" s="521">
        <v>9.98</v>
      </c>
      <c r="L22" s="521">
        <v>37.9</v>
      </c>
      <c r="M22" s="81">
        <v>80</v>
      </c>
      <c r="N22" s="128">
        <f t="shared" si="1"/>
        <v>0.8</v>
      </c>
    </row>
    <row r="23" spans="1:15" x14ac:dyDescent="0.2">
      <c r="A23" s="521"/>
      <c r="B23" s="473"/>
      <c r="C23" s="473"/>
      <c r="D23" s="473"/>
      <c r="E23" s="521" t="s">
        <v>46</v>
      </c>
      <c r="F23" s="521">
        <v>28.3</v>
      </c>
      <c r="G23" s="521">
        <v>25</v>
      </c>
      <c r="H23" s="498"/>
      <c r="I23" s="521">
        <v>1.0999999999999999E-2</v>
      </c>
      <c r="J23" s="521">
        <v>0.09</v>
      </c>
      <c r="K23" s="521">
        <v>2.04</v>
      </c>
      <c r="L23" s="521">
        <v>11.21</v>
      </c>
      <c r="M23" s="72">
        <v>100</v>
      </c>
      <c r="N23" s="128">
        <f t="shared" si="1"/>
        <v>2.83</v>
      </c>
    </row>
    <row r="24" spans="1:15" x14ac:dyDescent="0.2">
      <c r="A24" s="521"/>
      <c r="B24" s="498"/>
      <c r="C24" s="498"/>
      <c r="D24" s="498"/>
      <c r="E24" s="521" t="s">
        <v>47</v>
      </c>
      <c r="F24" s="521">
        <v>7</v>
      </c>
      <c r="G24" s="521">
        <v>7</v>
      </c>
      <c r="H24" s="498"/>
      <c r="I24" s="521"/>
      <c r="J24" s="521">
        <v>6.93</v>
      </c>
      <c r="K24" s="521"/>
      <c r="L24" s="521">
        <v>62.93</v>
      </c>
      <c r="M24" s="81">
        <v>140</v>
      </c>
      <c r="N24" s="128">
        <f t="shared" si="1"/>
        <v>0.98</v>
      </c>
      <c r="O24" s="79"/>
    </row>
    <row r="25" spans="1:15" ht="11.25" customHeight="1" x14ac:dyDescent="0.2">
      <c r="A25" s="521" t="s">
        <v>48</v>
      </c>
      <c r="B25" s="559" t="s">
        <v>49</v>
      </c>
      <c r="C25" s="498"/>
      <c r="D25" s="498"/>
      <c r="E25" s="521" t="s">
        <v>50</v>
      </c>
      <c r="F25" s="521">
        <v>25</v>
      </c>
      <c r="G25" s="521">
        <v>20</v>
      </c>
      <c r="H25" s="498"/>
      <c r="I25" s="521">
        <v>0.45</v>
      </c>
      <c r="J25" s="521">
        <v>0.02</v>
      </c>
      <c r="K25" s="521">
        <v>1.1399999999999999</v>
      </c>
      <c r="L25" s="521">
        <v>5.4</v>
      </c>
      <c r="M25" s="72">
        <v>40</v>
      </c>
      <c r="N25" s="128">
        <f t="shared" si="1"/>
        <v>1</v>
      </c>
      <c r="O25" s="76"/>
    </row>
    <row r="26" spans="1:15" x14ac:dyDescent="0.2">
      <c r="A26" s="521"/>
      <c r="B26" s="559"/>
      <c r="C26" s="498" t="s">
        <v>58</v>
      </c>
      <c r="D26" s="498" t="s">
        <v>58</v>
      </c>
      <c r="E26" s="521" t="s">
        <v>51</v>
      </c>
      <c r="F26" s="521">
        <v>100</v>
      </c>
      <c r="G26" s="521">
        <v>72</v>
      </c>
      <c r="H26" s="498"/>
      <c r="I26" s="521">
        <v>2</v>
      </c>
      <c r="J26" s="521">
        <v>0.28999999999999998</v>
      </c>
      <c r="K26" s="521">
        <v>12.46</v>
      </c>
      <c r="L26" s="521">
        <v>57.6</v>
      </c>
      <c r="M26" s="72">
        <v>35</v>
      </c>
      <c r="N26" s="128">
        <f t="shared" si="1"/>
        <v>3.5</v>
      </c>
      <c r="O26" s="76"/>
    </row>
    <row r="27" spans="1:15" x14ac:dyDescent="0.2">
      <c r="A27" s="521"/>
      <c r="B27" s="498"/>
      <c r="C27" s="498"/>
      <c r="D27" s="498"/>
      <c r="E27" s="521" t="s">
        <v>44</v>
      </c>
      <c r="F27" s="521">
        <v>12.5</v>
      </c>
      <c r="G27" s="521">
        <v>10</v>
      </c>
      <c r="H27" s="498"/>
      <c r="I27" s="521">
        <v>0.16</v>
      </c>
      <c r="J27" s="521">
        <v>8.9999999999999993E-3</v>
      </c>
      <c r="K27" s="521">
        <v>0.81</v>
      </c>
      <c r="L27" s="521">
        <v>3.26</v>
      </c>
      <c r="M27" s="72">
        <v>45</v>
      </c>
      <c r="N27" s="128">
        <f t="shared" si="1"/>
        <v>0.5625</v>
      </c>
      <c r="O27" s="76"/>
    </row>
    <row r="28" spans="1:15" x14ac:dyDescent="0.2">
      <c r="A28" s="521"/>
      <c r="B28" s="498"/>
      <c r="C28" s="498"/>
      <c r="D28" s="498"/>
      <c r="E28" s="521" t="s">
        <v>53</v>
      </c>
      <c r="F28" s="521">
        <v>12</v>
      </c>
      <c r="G28" s="521">
        <v>10</v>
      </c>
      <c r="H28" s="498"/>
      <c r="I28" s="521">
        <v>0.17</v>
      </c>
      <c r="J28" s="521">
        <v>0.9</v>
      </c>
      <c r="K28" s="521">
        <v>0.80400000000000005</v>
      </c>
      <c r="L28" s="521">
        <v>4.13</v>
      </c>
      <c r="M28" s="72">
        <v>40</v>
      </c>
      <c r="N28" s="128">
        <f t="shared" si="1"/>
        <v>0.48</v>
      </c>
      <c r="O28" s="76"/>
    </row>
    <row r="29" spans="1:15" x14ac:dyDescent="0.2">
      <c r="A29" s="521"/>
      <c r="B29" s="498"/>
      <c r="C29" s="498"/>
      <c r="D29" s="498"/>
      <c r="E29" s="521" t="s">
        <v>54</v>
      </c>
      <c r="F29" s="521">
        <v>16.7</v>
      </c>
      <c r="G29" s="521">
        <v>15</v>
      </c>
      <c r="H29" s="498"/>
      <c r="I29" s="521">
        <v>0.13</v>
      </c>
      <c r="J29" s="521">
        <v>1.6E-2</v>
      </c>
      <c r="K29" s="521">
        <v>0.38400000000000001</v>
      </c>
      <c r="L29" s="521">
        <v>2.4</v>
      </c>
      <c r="M29" s="72">
        <v>137</v>
      </c>
      <c r="N29" s="128">
        <f t="shared" si="1"/>
        <v>2.2879</v>
      </c>
      <c r="O29" s="76"/>
    </row>
    <row r="30" spans="1:15" x14ac:dyDescent="0.2">
      <c r="A30" s="521"/>
      <c r="B30" s="498"/>
      <c r="C30" s="498"/>
      <c r="D30" s="498"/>
      <c r="E30" s="521" t="s">
        <v>23</v>
      </c>
      <c r="F30" s="521">
        <v>5</v>
      </c>
      <c r="G30" s="521">
        <v>5</v>
      </c>
      <c r="H30" s="498"/>
      <c r="I30" s="521">
        <v>0.04</v>
      </c>
      <c r="J30" s="521">
        <v>3.63</v>
      </c>
      <c r="K30" s="521">
        <v>0.13</v>
      </c>
      <c r="L30" s="521">
        <v>33.049999999999997</v>
      </c>
      <c r="M30" s="72">
        <v>670</v>
      </c>
      <c r="N30" s="128">
        <f t="shared" si="1"/>
        <v>3.35</v>
      </c>
      <c r="O30" s="76"/>
    </row>
    <row r="31" spans="1:15" x14ac:dyDescent="0.2">
      <c r="A31" s="521"/>
      <c r="B31" s="498"/>
      <c r="C31" s="498"/>
      <c r="D31" s="498"/>
      <c r="E31" s="521" t="s">
        <v>55</v>
      </c>
      <c r="F31" s="521">
        <v>179</v>
      </c>
      <c r="G31" s="521"/>
      <c r="H31" s="498"/>
      <c r="I31" s="521">
        <v>0.7</v>
      </c>
      <c r="J31" s="521">
        <v>0.17</v>
      </c>
      <c r="K31" s="521"/>
      <c r="L31" s="521">
        <v>5.25</v>
      </c>
      <c r="M31" s="72">
        <v>0</v>
      </c>
      <c r="N31" s="128">
        <f t="shared" si="1"/>
        <v>0</v>
      </c>
      <c r="O31" s="76"/>
    </row>
    <row r="32" spans="1:15" x14ac:dyDescent="0.2">
      <c r="A32" s="521"/>
      <c r="B32" s="498"/>
      <c r="C32" s="498"/>
      <c r="D32" s="498"/>
      <c r="E32" s="521" t="s">
        <v>22</v>
      </c>
      <c r="F32" s="521">
        <v>1</v>
      </c>
      <c r="G32" s="521"/>
      <c r="H32" s="498"/>
      <c r="I32" s="521" t="s">
        <v>21</v>
      </c>
      <c r="J32" s="521" t="s">
        <v>21</v>
      </c>
      <c r="K32" s="521" t="s">
        <v>21</v>
      </c>
      <c r="L32" s="521" t="s">
        <v>21</v>
      </c>
      <c r="M32" s="72">
        <v>16</v>
      </c>
      <c r="N32" s="128">
        <f t="shared" si="1"/>
        <v>1.6E-2</v>
      </c>
      <c r="O32" s="76"/>
    </row>
    <row r="33" spans="1:15" x14ac:dyDescent="0.2">
      <c r="A33" s="521"/>
      <c r="B33" s="498"/>
      <c r="C33" s="498"/>
      <c r="D33" s="498"/>
      <c r="E33" s="521" t="s">
        <v>56</v>
      </c>
      <c r="F33" s="521">
        <v>40</v>
      </c>
      <c r="G33" s="521">
        <v>40.5</v>
      </c>
      <c r="H33" s="498"/>
      <c r="I33" s="521">
        <v>10</v>
      </c>
      <c r="J33" s="521">
        <v>6.48</v>
      </c>
      <c r="K33" s="521" t="s">
        <v>21</v>
      </c>
      <c r="L33" s="521">
        <v>88.29</v>
      </c>
      <c r="M33" s="72">
        <v>440</v>
      </c>
      <c r="N33" s="128">
        <f t="shared" si="1"/>
        <v>17.600000000000001</v>
      </c>
      <c r="O33" s="76"/>
    </row>
    <row r="34" spans="1:15" x14ac:dyDescent="0.2">
      <c r="A34" s="521"/>
      <c r="B34" s="498"/>
      <c r="C34" s="498"/>
      <c r="D34" s="498"/>
      <c r="E34" s="521" t="s">
        <v>57</v>
      </c>
      <c r="F34" s="521">
        <v>10</v>
      </c>
      <c r="G34" s="521">
        <v>10</v>
      </c>
      <c r="H34" s="498">
        <v>10</v>
      </c>
      <c r="I34" s="521">
        <v>0.24</v>
      </c>
      <c r="J34" s="521">
        <v>2</v>
      </c>
      <c r="K34" s="521">
        <v>0.32</v>
      </c>
      <c r="L34" s="521">
        <v>20.64</v>
      </c>
      <c r="M34" s="72">
        <v>190</v>
      </c>
      <c r="N34" s="128">
        <f t="shared" si="1"/>
        <v>1.9</v>
      </c>
      <c r="O34" s="79"/>
    </row>
    <row r="35" spans="1:15" ht="11.25" customHeight="1" x14ac:dyDescent="0.2">
      <c r="A35" s="521" t="s">
        <v>59</v>
      </c>
      <c r="B35" s="529" t="s">
        <v>60</v>
      </c>
      <c r="C35" s="472"/>
      <c r="D35" s="472"/>
      <c r="E35" s="521" t="s">
        <v>61</v>
      </c>
      <c r="F35" s="521">
        <v>110</v>
      </c>
      <c r="G35" s="521">
        <v>79.180000000000007</v>
      </c>
      <c r="H35" s="498"/>
      <c r="I35" s="521">
        <v>16.89</v>
      </c>
      <c r="J35" s="521">
        <v>12.9</v>
      </c>
      <c r="K35" s="521"/>
      <c r="L35" s="521">
        <v>165.5</v>
      </c>
      <c r="M35" s="72">
        <v>440</v>
      </c>
      <c r="N35" s="128">
        <f t="shared" si="1"/>
        <v>48.4</v>
      </c>
      <c r="O35" s="76"/>
    </row>
    <row r="36" spans="1:15" x14ac:dyDescent="0.2">
      <c r="A36" s="521"/>
      <c r="B36" s="560"/>
      <c r="C36" s="499" t="s">
        <v>68</v>
      </c>
      <c r="D36" s="499" t="s">
        <v>68</v>
      </c>
      <c r="E36" s="521" t="s">
        <v>52</v>
      </c>
      <c r="F36" s="521">
        <v>5</v>
      </c>
      <c r="G36" s="521">
        <v>5</v>
      </c>
      <c r="H36" s="498"/>
      <c r="I36" s="521" t="s">
        <v>21</v>
      </c>
      <c r="J36" s="521">
        <v>4.99</v>
      </c>
      <c r="K36" s="521" t="s">
        <v>21</v>
      </c>
      <c r="L36" s="521">
        <v>44.95</v>
      </c>
      <c r="M36" s="72">
        <v>140</v>
      </c>
      <c r="N36" s="128">
        <f t="shared" si="1"/>
        <v>0.7</v>
      </c>
      <c r="O36" s="76"/>
    </row>
    <row r="37" spans="1:15" x14ac:dyDescent="0.2">
      <c r="A37" s="521"/>
      <c r="B37" s="473"/>
      <c r="C37" s="473"/>
      <c r="D37" s="473"/>
      <c r="E37" s="521" t="s">
        <v>62</v>
      </c>
      <c r="F37" s="521">
        <v>18</v>
      </c>
      <c r="G37" s="521">
        <v>15.12</v>
      </c>
      <c r="H37" s="498"/>
      <c r="I37" s="521">
        <v>0.25</v>
      </c>
      <c r="J37" s="521" t="s">
        <v>21</v>
      </c>
      <c r="K37" s="521">
        <v>1.48</v>
      </c>
      <c r="L37" s="521">
        <v>6.2</v>
      </c>
      <c r="M37" s="72">
        <v>40</v>
      </c>
      <c r="N37" s="128">
        <f t="shared" si="1"/>
        <v>0.72</v>
      </c>
      <c r="O37" s="80"/>
    </row>
    <row r="38" spans="1:15" x14ac:dyDescent="0.2">
      <c r="A38" s="521"/>
      <c r="B38" s="498"/>
      <c r="C38" s="498"/>
      <c r="D38" s="498"/>
      <c r="E38" s="521" t="s">
        <v>452</v>
      </c>
      <c r="F38" s="521">
        <v>4.8</v>
      </c>
      <c r="G38" s="521">
        <v>4.8</v>
      </c>
      <c r="H38" s="498"/>
      <c r="I38" s="521">
        <v>0.23</v>
      </c>
      <c r="J38" s="521" t="s">
        <v>21</v>
      </c>
      <c r="K38" s="521">
        <v>0.97</v>
      </c>
      <c r="L38" s="521">
        <v>2.16</v>
      </c>
      <c r="M38" s="72">
        <v>175</v>
      </c>
      <c r="N38" s="128">
        <f>F38*M38/1000</f>
        <v>0.84</v>
      </c>
      <c r="O38" s="76"/>
    </row>
    <row r="39" spans="1:15" x14ac:dyDescent="0.2">
      <c r="A39" s="521"/>
      <c r="B39" s="498"/>
      <c r="C39" s="498"/>
      <c r="D39" s="498"/>
      <c r="E39" s="521" t="s">
        <v>65</v>
      </c>
      <c r="F39" s="521">
        <v>4</v>
      </c>
      <c r="G39" s="521">
        <v>4</v>
      </c>
      <c r="H39" s="498"/>
      <c r="I39" s="521">
        <v>0.41</v>
      </c>
      <c r="J39" s="521">
        <v>4.3999999999999997E-2</v>
      </c>
      <c r="K39" s="521">
        <v>2.76</v>
      </c>
      <c r="L39" s="521">
        <v>13.36</v>
      </c>
      <c r="M39" s="72">
        <v>40</v>
      </c>
      <c r="N39" s="128">
        <f t="shared" si="1"/>
        <v>0.16</v>
      </c>
      <c r="O39" s="80"/>
    </row>
    <row r="40" spans="1:15" x14ac:dyDescent="0.2">
      <c r="A40" s="521"/>
      <c r="B40" s="498"/>
      <c r="C40" s="498"/>
      <c r="D40" s="498"/>
      <c r="E40" s="521" t="s">
        <v>22</v>
      </c>
      <c r="F40" s="521">
        <v>1</v>
      </c>
      <c r="G40" s="521">
        <v>1</v>
      </c>
      <c r="H40" s="498"/>
      <c r="I40" s="521"/>
      <c r="J40" s="521"/>
      <c r="K40" s="521"/>
      <c r="L40" s="521"/>
      <c r="M40" s="81">
        <v>16</v>
      </c>
      <c r="N40" s="128">
        <f t="shared" si="1"/>
        <v>1.6E-2</v>
      </c>
      <c r="O40" s="79"/>
    </row>
    <row r="41" spans="1:15" ht="11.25" customHeight="1" x14ac:dyDescent="0.2">
      <c r="A41" s="521" t="s">
        <v>69</v>
      </c>
      <c r="B41" s="529" t="s">
        <v>70</v>
      </c>
      <c r="C41" s="472"/>
      <c r="D41" s="472"/>
      <c r="E41" s="521" t="s">
        <v>51</v>
      </c>
      <c r="F41" s="521">
        <v>250.5</v>
      </c>
      <c r="G41" s="521">
        <v>180</v>
      </c>
      <c r="H41" s="498"/>
      <c r="I41" s="521">
        <v>5.01</v>
      </c>
      <c r="J41" s="521">
        <v>0.72</v>
      </c>
      <c r="K41" s="521">
        <v>31.19</v>
      </c>
      <c r="L41" s="521">
        <v>144.29</v>
      </c>
      <c r="M41" s="72">
        <v>35</v>
      </c>
      <c r="N41" s="128">
        <f t="shared" si="1"/>
        <v>8.7675000000000001</v>
      </c>
      <c r="O41" s="76"/>
    </row>
    <row r="42" spans="1:15" x14ac:dyDescent="0.2">
      <c r="A42" s="521"/>
      <c r="B42" s="560"/>
      <c r="C42" s="499">
        <v>130</v>
      </c>
      <c r="D42" s="499">
        <v>180</v>
      </c>
      <c r="E42" s="521" t="s">
        <v>19</v>
      </c>
      <c r="F42" s="521">
        <v>24</v>
      </c>
      <c r="G42" s="521">
        <v>23.76</v>
      </c>
      <c r="H42" s="498"/>
      <c r="I42" s="521">
        <v>0.67</v>
      </c>
      <c r="J42" s="521">
        <v>0.76</v>
      </c>
      <c r="K42" s="521">
        <v>1.1200000000000001</v>
      </c>
      <c r="L42" s="521">
        <v>13.9</v>
      </c>
      <c r="M42" s="72">
        <v>65</v>
      </c>
      <c r="N42" s="128">
        <f t="shared" si="1"/>
        <v>1.56</v>
      </c>
      <c r="O42" s="76"/>
    </row>
    <row r="43" spans="1:15" x14ac:dyDescent="0.2">
      <c r="A43" s="521"/>
      <c r="B43" s="473"/>
      <c r="C43" s="473"/>
      <c r="D43" s="473"/>
      <c r="E43" s="521" t="s">
        <v>23</v>
      </c>
      <c r="F43" s="521">
        <v>5.2</v>
      </c>
      <c r="G43" s="521"/>
      <c r="H43" s="498"/>
      <c r="I43" s="521">
        <v>0.04</v>
      </c>
      <c r="J43" s="521">
        <v>3.77</v>
      </c>
      <c r="K43" s="521">
        <v>0.13</v>
      </c>
      <c r="L43" s="521">
        <v>34.369999999999997</v>
      </c>
      <c r="M43" s="72">
        <v>670</v>
      </c>
      <c r="N43" s="128">
        <f t="shared" si="1"/>
        <v>3.484</v>
      </c>
      <c r="O43" s="76"/>
    </row>
    <row r="44" spans="1:15" x14ac:dyDescent="0.2">
      <c r="A44" s="521"/>
      <c r="B44" s="498"/>
      <c r="C44" s="498"/>
      <c r="D44" s="498"/>
      <c r="E44" s="521" t="s">
        <v>22</v>
      </c>
      <c r="F44" s="521">
        <v>1.5</v>
      </c>
      <c r="G44" s="521"/>
      <c r="H44" s="498"/>
      <c r="I44" s="521" t="s">
        <v>21</v>
      </c>
      <c r="J44" s="521" t="s">
        <v>21</v>
      </c>
      <c r="K44" s="521" t="s">
        <v>21</v>
      </c>
      <c r="L44" s="521" t="s">
        <v>21</v>
      </c>
      <c r="M44" s="72">
        <v>16</v>
      </c>
      <c r="N44" s="128">
        <f t="shared" si="1"/>
        <v>2.4E-2</v>
      </c>
      <c r="O44" s="79"/>
    </row>
    <row r="45" spans="1:15" ht="11.25" customHeight="1" x14ac:dyDescent="0.2">
      <c r="A45" s="521" t="s">
        <v>71</v>
      </c>
      <c r="B45" s="559" t="s">
        <v>163</v>
      </c>
      <c r="C45" s="498"/>
      <c r="D45" s="498"/>
      <c r="E45" s="521" t="s">
        <v>330</v>
      </c>
      <c r="F45" s="521">
        <v>25</v>
      </c>
      <c r="G45" s="521">
        <v>25</v>
      </c>
      <c r="H45" s="498"/>
      <c r="I45" s="521">
        <v>0.56999999999999995</v>
      </c>
      <c r="J45" s="521" t="s">
        <v>21</v>
      </c>
      <c r="K45" s="521">
        <v>14.45</v>
      </c>
      <c r="L45" s="521">
        <v>60.5</v>
      </c>
      <c r="M45" s="72">
        <v>148</v>
      </c>
      <c r="N45" s="128">
        <f t="shared" si="1"/>
        <v>3.7</v>
      </c>
      <c r="O45" s="76"/>
    </row>
    <row r="46" spans="1:15" x14ac:dyDescent="0.2">
      <c r="A46" s="521"/>
      <c r="B46" s="559"/>
      <c r="C46" s="498">
        <v>200</v>
      </c>
      <c r="D46" s="498">
        <v>200</v>
      </c>
      <c r="E46" s="521" t="s">
        <v>20</v>
      </c>
      <c r="F46" s="521">
        <v>20</v>
      </c>
      <c r="G46" s="521">
        <v>20</v>
      </c>
      <c r="H46" s="498"/>
      <c r="I46" s="521" t="s">
        <v>21</v>
      </c>
      <c r="J46" s="521" t="s">
        <v>21</v>
      </c>
      <c r="K46" s="521">
        <v>19.96</v>
      </c>
      <c r="L46" s="521">
        <v>75.8</v>
      </c>
      <c r="M46" s="72">
        <v>80</v>
      </c>
      <c r="N46" s="128">
        <f t="shared" si="1"/>
        <v>1.6</v>
      </c>
      <c r="O46" s="79"/>
    </row>
    <row r="47" spans="1:15" x14ac:dyDescent="0.2">
      <c r="A47" s="521"/>
      <c r="B47" s="498" t="s">
        <v>72</v>
      </c>
      <c r="C47" s="498" t="s">
        <v>378</v>
      </c>
      <c r="D47" s="498" t="s">
        <v>379</v>
      </c>
      <c r="E47" s="83" t="s">
        <v>73</v>
      </c>
      <c r="F47" s="83">
        <v>40</v>
      </c>
      <c r="G47" s="83">
        <v>40</v>
      </c>
      <c r="H47" s="84">
        <v>40</v>
      </c>
      <c r="I47" s="521">
        <v>3.48</v>
      </c>
      <c r="J47" s="521">
        <v>0.6</v>
      </c>
      <c r="K47" s="521">
        <v>16</v>
      </c>
      <c r="L47" s="521">
        <v>83.6</v>
      </c>
      <c r="M47" s="72">
        <v>65</v>
      </c>
      <c r="N47" s="128">
        <f t="shared" si="1"/>
        <v>2.6</v>
      </c>
      <c r="O47" s="76"/>
    </row>
    <row r="48" spans="1:15" x14ac:dyDescent="0.2">
      <c r="A48" s="521"/>
      <c r="B48" s="521"/>
      <c r="C48" s="521"/>
      <c r="D48" s="521"/>
      <c r="E48" s="521" t="s">
        <v>74</v>
      </c>
      <c r="F48" s="521">
        <v>80</v>
      </c>
      <c r="G48" s="521">
        <v>80</v>
      </c>
      <c r="H48" s="498">
        <v>80</v>
      </c>
      <c r="I48" s="521">
        <v>5.28</v>
      </c>
      <c r="J48" s="521">
        <v>0.96</v>
      </c>
      <c r="K48" s="521">
        <v>28.24</v>
      </c>
      <c r="L48" s="521">
        <v>144.80000000000001</v>
      </c>
      <c r="M48" s="72">
        <v>51</v>
      </c>
      <c r="N48" s="128">
        <f t="shared" si="1"/>
        <v>4.08</v>
      </c>
      <c r="O48" s="85"/>
    </row>
    <row r="49" spans="1:15" ht="11.25" customHeight="1" x14ac:dyDescent="0.2">
      <c r="A49" s="521" t="s">
        <v>75</v>
      </c>
      <c r="B49" s="559" t="s">
        <v>76</v>
      </c>
      <c r="C49" s="498"/>
      <c r="D49" s="498"/>
      <c r="E49" s="521" t="s">
        <v>77</v>
      </c>
      <c r="F49" s="521">
        <v>40</v>
      </c>
      <c r="G49" s="521">
        <v>40</v>
      </c>
      <c r="H49" s="498"/>
      <c r="I49" s="521">
        <v>4.12</v>
      </c>
      <c r="J49" s="521">
        <v>0.44</v>
      </c>
      <c r="K49" s="521">
        <v>27.6</v>
      </c>
      <c r="L49" s="521">
        <v>167</v>
      </c>
      <c r="M49" s="72">
        <v>40</v>
      </c>
      <c r="N49" s="128">
        <f t="shared" si="1"/>
        <v>1.6</v>
      </c>
      <c r="O49" s="76"/>
    </row>
    <row r="50" spans="1:15" x14ac:dyDescent="0.2">
      <c r="A50" s="521"/>
      <c r="B50" s="559"/>
      <c r="C50" s="498">
        <v>84</v>
      </c>
      <c r="D50" s="498">
        <v>84</v>
      </c>
      <c r="E50" s="521" t="s">
        <v>78</v>
      </c>
      <c r="F50" s="521">
        <v>2.2999999999999998</v>
      </c>
      <c r="G50" s="521">
        <v>2.2999999999999998</v>
      </c>
      <c r="H50" s="498"/>
      <c r="I50" s="521">
        <v>0.23</v>
      </c>
      <c r="J50" s="521">
        <v>0.02</v>
      </c>
      <c r="K50" s="521">
        <v>0.09</v>
      </c>
      <c r="L50" s="521">
        <v>49.57</v>
      </c>
      <c r="M50" s="72">
        <v>40</v>
      </c>
      <c r="N50" s="128">
        <f t="shared" si="1"/>
        <v>9.1999999999999998E-2</v>
      </c>
      <c r="O50" s="76"/>
    </row>
    <row r="51" spans="1:15" x14ac:dyDescent="0.2">
      <c r="A51" s="521"/>
      <c r="B51" s="498"/>
      <c r="C51" s="498"/>
      <c r="D51" s="498"/>
      <c r="E51" s="521" t="s">
        <v>453</v>
      </c>
      <c r="F51" s="521">
        <v>0.8</v>
      </c>
      <c r="G51" s="521"/>
      <c r="H51" s="498"/>
      <c r="I51" s="521">
        <v>0.26</v>
      </c>
      <c r="J51" s="521">
        <v>0.24</v>
      </c>
      <c r="K51" s="521">
        <v>0.01</v>
      </c>
      <c r="L51" s="521">
        <v>3.9</v>
      </c>
      <c r="M51" s="72">
        <v>12</v>
      </c>
      <c r="N51" s="128">
        <f>F51*M51</f>
        <v>9.6000000000000014</v>
      </c>
      <c r="O51" s="76"/>
    </row>
    <row r="52" spans="1:15" x14ac:dyDescent="0.2">
      <c r="A52" s="521"/>
      <c r="B52" s="498"/>
      <c r="C52" s="498"/>
      <c r="D52" s="498"/>
      <c r="E52" s="521" t="s">
        <v>20</v>
      </c>
      <c r="F52" s="521">
        <v>21.15</v>
      </c>
      <c r="G52" s="521">
        <v>21.15</v>
      </c>
      <c r="H52" s="498"/>
      <c r="I52" s="521" t="s">
        <v>21</v>
      </c>
      <c r="J52" s="521" t="s">
        <v>21</v>
      </c>
      <c r="K52" s="521">
        <v>21.1</v>
      </c>
      <c r="L52" s="521">
        <v>80.16</v>
      </c>
      <c r="M52" s="72">
        <v>80</v>
      </c>
      <c r="N52" s="128">
        <f t="shared" si="1"/>
        <v>1.6919999999999999</v>
      </c>
      <c r="O52" s="76"/>
    </row>
    <row r="53" spans="1:15" x14ac:dyDescent="0.2">
      <c r="A53" s="521"/>
      <c r="B53" s="498"/>
      <c r="C53" s="498"/>
      <c r="D53" s="498"/>
      <c r="E53" s="521" t="s">
        <v>23</v>
      </c>
      <c r="F53" s="521">
        <v>9.6</v>
      </c>
      <c r="G53" s="521">
        <v>9.6</v>
      </c>
      <c r="H53" s="498"/>
      <c r="I53" s="521">
        <v>0.08</v>
      </c>
      <c r="J53" s="521">
        <v>6.96</v>
      </c>
      <c r="K53" s="521">
        <v>0.25</v>
      </c>
      <c r="L53" s="521">
        <v>63.46</v>
      </c>
      <c r="M53" s="72">
        <v>670</v>
      </c>
      <c r="N53" s="128">
        <f t="shared" si="1"/>
        <v>6.4320000000000004</v>
      </c>
      <c r="O53" s="76"/>
    </row>
    <row r="54" spans="1:15" x14ac:dyDescent="0.2">
      <c r="A54" s="521"/>
      <c r="B54" s="498"/>
      <c r="C54" s="498"/>
      <c r="D54" s="498"/>
      <c r="E54" s="521" t="s">
        <v>19</v>
      </c>
      <c r="F54" s="521">
        <v>7.55</v>
      </c>
      <c r="G54" s="521">
        <v>7.55</v>
      </c>
      <c r="H54" s="498"/>
      <c r="I54" s="521">
        <v>0.21</v>
      </c>
      <c r="J54" s="521">
        <v>0.24</v>
      </c>
      <c r="K54" s="521">
        <v>0.35</v>
      </c>
      <c r="L54" s="521">
        <v>4.37</v>
      </c>
      <c r="M54" s="72">
        <v>65</v>
      </c>
      <c r="N54" s="128">
        <f t="shared" si="1"/>
        <v>0.49075000000000002</v>
      </c>
      <c r="O54" s="80"/>
    </row>
    <row r="55" spans="1:15" x14ac:dyDescent="0.2">
      <c r="A55" s="521"/>
      <c r="B55" s="498"/>
      <c r="C55" s="498"/>
      <c r="D55" s="498"/>
      <c r="E55" s="521" t="s">
        <v>81</v>
      </c>
      <c r="F55" s="521">
        <v>0.19</v>
      </c>
      <c r="G55" s="521">
        <v>0.19</v>
      </c>
      <c r="H55" s="498"/>
      <c r="I55" s="521" t="s">
        <v>21</v>
      </c>
      <c r="J55" s="521" t="s">
        <v>21</v>
      </c>
      <c r="K55" s="521" t="s">
        <v>21</v>
      </c>
      <c r="L55" s="521" t="s">
        <v>21</v>
      </c>
      <c r="M55" s="81">
        <v>480</v>
      </c>
      <c r="N55" s="128">
        <f t="shared" si="1"/>
        <v>9.1200000000000003E-2</v>
      </c>
      <c r="O55" s="76"/>
    </row>
    <row r="56" spans="1:15" x14ac:dyDescent="0.2">
      <c r="A56" s="521"/>
      <c r="B56" s="498"/>
      <c r="C56" s="498"/>
      <c r="D56" s="498"/>
      <c r="E56" s="521" t="s">
        <v>82</v>
      </c>
      <c r="F56" s="521">
        <v>0.25</v>
      </c>
      <c r="G56" s="521">
        <v>0.25</v>
      </c>
      <c r="H56" s="498"/>
      <c r="I56" s="521" t="s">
        <v>21</v>
      </c>
      <c r="J56" s="521">
        <v>0.249</v>
      </c>
      <c r="K56" s="521" t="s">
        <v>21</v>
      </c>
      <c r="L56" s="521">
        <v>2.25</v>
      </c>
      <c r="M56" s="72">
        <v>140</v>
      </c>
      <c r="N56" s="128">
        <f t="shared" si="1"/>
        <v>3.5000000000000003E-2</v>
      </c>
      <c r="O56" s="80"/>
    </row>
    <row r="57" spans="1:15" ht="11.25" customHeight="1" x14ac:dyDescent="0.2">
      <c r="A57" s="532" t="s">
        <v>84</v>
      </c>
      <c r="B57" s="558"/>
      <c r="C57" s="497"/>
      <c r="D57" s="497"/>
      <c r="E57" s="521"/>
      <c r="F57" s="521"/>
      <c r="G57" s="521"/>
      <c r="H57" s="498"/>
      <c r="I57" s="77" t="e">
        <f>#REF!+#REF!+#REF!+#REF!+#REF!+#REF!+#REF!</f>
        <v>#REF!</v>
      </c>
      <c r="J57" s="77" t="e">
        <f>#REF!+#REF!+#REF!+#REF!+#REF!+#REF!+#REF!</f>
        <v>#REF!</v>
      </c>
      <c r="K57" s="77" t="e">
        <f>#REF!+#REF!+#REF!+#REF!+#REF!+#REF!+#REF!</f>
        <v>#REF!</v>
      </c>
      <c r="L57" s="77" t="e">
        <f>#REF!+#REF!+#REF!+#REF!+#REF!+#REF!+#REF!</f>
        <v>#REF!</v>
      </c>
      <c r="M57" s="77"/>
      <c r="N57" s="129">
        <f>SUM(N21:N56)</f>
        <v>136.49084999999997</v>
      </c>
      <c r="O57" s="86"/>
    </row>
    <row r="58" spans="1:15" ht="11.25" customHeight="1" x14ac:dyDescent="0.2">
      <c r="A58" s="617" t="s">
        <v>85</v>
      </c>
      <c r="B58" s="618"/>
      <c r="C58" s="520"/>
      <c r="D58" s="520"/>
      <c r="E58" s="435"/>
      <c r="F58" s="435"/>
      <c r="G58" s="435"/>
      <c r="H58" s="436"/>
      <c r="I58" s="437" t="e">
        <f>I57+I19</f>
        <v>#REF!</v>
      </c>
      <c r="J58" s="437" t="e">
        <f>J57+J19</f>
        <v>#REF!</v>
      </c>
      <c r="K58" s="437" t="e">
        <f>K57+K19</f>
        <v>#REF!</v>
      </c>
      <c r="L58" s="437" t="e">
        <f>L57+L19</f>
        <v>#REF!</v>
      </c>
      <c r="M58" s="437"/>
      <c r="N58" s="438">
        <f>N19+N57</f>
        <v>206.14230999999995</v>
      </c>
      <c r="O58" s="89"/>
    </row>
    <row r="59" spans="1:15" ht="22.5" customHeight="1" x14ac:dyDescent="0.2">
      <c r="A59" s="486" t="s">
        <v>1</v>
      </c>
      <c r="B59" s="475" t="s">
        <v>2</v>
      </c>
      <c r="C59" s="475"/>
      <c r="D59" s="475"/>
      <c r="E59" s="486" t="s">
        <v>3</v>
      </c>
      <c r="F59" s="486" t="s">
        <v>4</v>
      </c>
      <c r="G59" s="486" t="s">
        <v>5</v>
      </c>
      <c r="H59" s="486" t="s">
        <v>6</v>
      </c>
      <c r="I59" s="486" t="s">
        <v>7</v>
      </c>
      <c r="J59" s="486" t="s">
        <v>8</v>
      </c>
      <c r="K59" s="486" t="s">
        <v>9</v>
      </c>
      <c r="L59" s="486" t="s">
        <v>10</v>
      </c>
      <c r="M59" s="72" t="s">
        <v>11</v>
      </c>
      <c r="N59" s="128"/>
    </row>
    <row r="60" spans="1:15" x14ac:dyDescent="0.2">
      <c r="A60" s="619" t="s">
        <v>331</v>
      </c>
      <c r="B60" s="620"/>
      <c r="C60" s="476"/>
      <c r="D60" s="476"/>
      <c r="E60" s="77"/>
      <c r="F60" s="77"/>
      <c r="G60" s="77"/>
      <c r="H60" s="486"/>
      <c r="I60" s="77"/>
      <c r="J60" s="77"/>
      <c r="K60" s="77"/>
      <c r="L60" s="77"/>
      <c r="M60" s="72"/>
      <c r="N60" s="128"/>
    </row>
    <row r="61" spans="1:15" x14ac:dyDescent="0.2">
      <c r="A61" s="574" t="s">
        <v>14</v>
      </c>
      <c r="B61" s="575"/>
      <c r="C61" s="501"/>
      <c r="D61" s="501"/>
      <c r="E61" s="521"/>
      <c r="F61" s="521"/>
      <c r="G61" s="521"/>
      <c r="H61" s="498"/>
      <c r="I61" s="521"/>
      <c r="J61" s="521"/>
      <c r="K61" s="521"/>
      <c r="L61" s="521"/>
      <c r="M61" s="72"/>
      <c r="N61" s="128"/>
    </row>
    <row r="62" spans="1:15" ht="11.25" customHeight="1" x14ac:dyDescent="0.2">
      <c r="A62" s="521" t="s">
        <v>135</v>
      </c>
      <c r="B62" s="529" t="s">
        <v>136</v>
      </c>
      <c r="C62" s="472" t="s">
        <v>382</v>
      </c>
      <c r="D62" s="472" t="s">
        <v>381</v>
      </c>
      <c r="E62" s="521" t="s">
        <v>137</v>
      </c>
      <c r="F62" s="521">
        <v>83</v>
      </c>
      <c r="G62" s="521">
        <v>82</v>
      </c>
      <c r="H62" s="498"/>
      <c r="I62" s="521">
        <v>14.9</v>
      </c>
      <c r="J62" s="521">
        <v>0.5</v>
      </c>
      <c r="K62" s="521">
        <v>1.49</v>
      </c>
      <c r="L62" s="521">
        <v>73.040000000000006</v>
      </c>
      <c r="M62" s="72">
        <v>310</v>
      </c>
      <c r="N62" s="128">
        <f t="shared" si="1"/>
        <v>25.73</v>
      </c>
    </row>
    <row r="63" spans="1:15" x14ac:dyDescent="0.2">
      <c r="A63" s="521"/>
      <c r="B63" s="530"/>
      <c r="C63" s="473"/>
      <c r="D63" s="473"/>
      <c r="E63" s="521" t="s">
        <v>20</v>
      </c>
      <c r="F63" s="521">
        <v>10</v>
      </c>
      <c r="G63" s="521">
        <v>10</v>
      </c>
      <c r="H63" s="498"/>
      <c r="I63" s="521" t="s">
        <v>21</v>
      </c>
      <c r="J63" s="521" t="s">
        <v>21</v>
      </c>
      <c r="K63" s="521">
        <v>9.98</v>
      </c>
      <c r="L63" s="521">
        <v>37.9</v>
      </c>
      <c r="M63" s="72">
        <v>80</v>
      </c>
      <c r="N63" s="128">
        <f t="shared" si="1"/>
        <v>0.8</v>
      </c>
    </row>
    <row r="64" spans="1:15" x14ac:dyDescent="0.2">
      <c r="A64" s="521" t="s">
        <v>138</v>
      </c>
      <c r="B64" s="474"/>
      <c r="C64" s="474"/>
      <c r="D64" s="474"/>
      <c r="E64" s="521" t="s">
        <v>454</v>
      </c>
      <c r="F64" s="521">
        <v>0.06</v>
      </c>
      <c r="G64" s="521">
        <v>12</v>
      </c>
      <c r="H64" s="498"/>
      <c r="I64" s="521">
        <v>1.52</v>
      </c>
      <c r="J64" s="521">
        <v>1.1499999999999999</v>
      </c>
      <c r="K64" s="521"/>
      <c r="L64" s="521">
        <v>16.39</v>
      </c>
      <c r="M64" s="72">
        <v>12</v>
      </c>
      <c r="N64" s="128">
        <f>F64*M64</f>
        <v>0.72</v>
      </c>
    </row>
    <row r="65" spans="1:14" x14ac:dyDescent="0.2">
      <c r="A65" s="521"/>
      <c r="B65" s="474"/>
      <c r="C65" s="474"/>
      <c r="D65" s="474"/>
      <c r="E65" s="521" t="s">
        <v>139</v>
      </c>
      <c r="F65" s="521">
        <v>5</v>
      </c>
      <c r="G65" s="521">
        <v>5</v>
      </c>
      <c r="H65" s="498"/>
      <c r="I65" s="521">
        <v>0.04</v>
      </c>
      <c r="J65" s="521">
        <v>3.63</v>
      </c>
      <c r="K65" s="521">
        <v>0.13</v>
      </c>
      <c r="L65" s="521">
        <v>33.049999999999997</v>
      </c>
      <c r="M65" s="72">
        <v>670</v>
      </c>
      <c r="N65" s="128">
        <f t="shared" si="1"/>
        <v>3.35</v>
      </c>
    </row>
    <row r="66" spans="1:14" x14ac:dyDescent="0.2">
      <c r="A66" s="521"/>
      <c r="B66" s="474"/>
      <c r="C66" s="474"/>
      <c r="D66" s="474"/>
      <c r="E66" s="521" t="s">
        <v>94</v>
      </c>
      <c r="F66" s="521">
        <v>5</v>
      </c>
      <c r="G66" s="521">
        <v>5</v>
      </c>
      <c r="H66" s="498"/>
      <c r="I66" s="521">
        <v>0.28000000000000003</v>
      </c>
      <c r="J66" s="521">
        <v>0.04</v>
      </c>
      <c r="K66" s="521">
        <v>1.81</v>
      </c>
      <c r="L66" s="521">
        <v>8.27</v>
      </c>
      <c r="M66" s="72">
        <v>100</v>
      </c>
      <c r="N66" s="128">
        <f t="shared" si="1"/>
        <v>0.5</v>
      </c>
    </row>
    <row r="67" spans="1:14" x14ac:dyDescent="0.2">
      <c r="A67" s="521"/>
      <c r="B67" s="474"/>
      <c r="C67" s="474"/>
      <c r="D67" s="474"/>
      <c r="E67" s="521" t="s">
        <v>57</v>
      </c>
      <c r="F67" s="521">
        <v>5</v>
      </c>
      <c r="G67" s="521">
        <v>5</v>
      </c>
      <c r="H67" s="498"/>
      <c r="I67" s="521">
        <v>0.14000000000000001</v>
      </c>
      <c r="J67" s="521">
        <v>1</v>
      </c>
      <c r="K67" s="521">
        <v>0.16</v>
      </c>
      <c r="L67" s="521">
        <v>10.3</v>
      </c>
      <c r="M67" s="72">
        <v>190</v>
      </c>
      <c r="N67" s="128">
        <f t="shared" si="1"/>
        <v>0.95</v>
      </c>
    </row>
    <row r="68" spans="1:14" x14ac:dyDescent="0.2">
      <c r="A68" s="521"/>
      <c r="B68" s="474"/>
      <c r="C68" s="474"/>
      <c r="D68" s="474"/>
      <c r="E68" s="521" t="s">
        <v>22</v>
      </c>
      <c r="F68" s="521">
        <v>0.5</v>
      </c>
      <c r="G68" s="521">
        <v>0.5</v>
      </c>
      <c r="H68" s="498"/>
      <c r="I68" s="521" t="s">
        <v>21</v>
      </c>
      <c r="J68" s="521" t="s">
        <v>21</v>
      </c>
      <c r="K68" s="521" t="s">
        <v>21</v>
      </c>
      <c r="L68" s="521" t="s">
        <v>21</v>
      </c>
      <c r="M68" s="72">
        <v>16</v>
      </c>
      <c r="N68" s="128">
        <f t="shared" si="1"/>
        <v>8.0000000000000002E-3</v>
      </c>
    </row>
    <row r="69" spans="1:14" x14ac:dyDescent="0.2">
      <c r="A69" s="521"/>
      <c r="B69" s="474"/>
      <c r="C69" s="474"/>
      <c r="D69" s="474"/>
      <c r="E69" s="521" t="s">
        <v>140</v>
      </c>
      <c r="F69" s="521">
        <v>10</v>
      </c>
      <c r="G69" s="521">
        <v>10</v>
      </c>
      <c r="H69" s="498"/>
      <c r="I69" s="521">
        <v>0.08</v>
      </c>
      <c r="J69" s="521">
        <v>7.25</v>
      </c>
      <c r="K69" s="521">
        <v>0.26</v>
      </c>
      <c r="L69" s="521">
        <v>66.099999999999994</v>
      </c>
      <c r="M69" s="72">
        <v>670</v>
      </c>
      <c r="N69" s="128">
        <f t="shared" si="1"/>
        <v>6.7</v>
      </c>
    </row>
    <row r="70" spans="1:14" x14ac:dyDescent="0.2">
      <c r="A70" s="521"/>
      <c r="B70" s="474"/>
      <c r="C70" s="474"/>
      <c r="D70" s="474"/>
      <c r="E70" s="521" t="s">
        <v>107</v>
      </c>
      <c r="F70" s="521">
        <v>46</v>
      </c>
      <c r="G70" s="521">
        <v>28</v>
      </c>
      <c r="H70" s="498"/>
      <c r="I70" s="521">
        <v>0.18</v>
      </c>
      <c r="J70" s="521">
        <v>0.16</v>
      </c>
      <c r="K70" s="521">
        <v>4.0999999999999996</v>
      </c>
      <c r="L70" s="521">
        <v>18.22</v>
      </c>
      <c r="M70" s="72">
        <v>100</v>
      </c>
      <c r="N70" s="128">
        <f t="shared" si="1"/>
        <v>4.5999999999999996</v>
      </c>
    </row>
    <row r="71" spans="1:14" ht="11.25" customHeight="1" x14ac:dyDescent="0.2">
      <c r="A71" s="521"/>
      <c r="B71" s="531" t="s">
        <v>464</v>
      </c>
      <c r="C71" s="474"/>
      <c r="D71" s="474"/>
      <c r="E71" s="521" t="s">
        <v>144</v>
      </c>
      <c r="F71" s="521">
        <v>4</v>
      </c>
      <c r="G71" s="521"/>
      <c r="H71" s="498"/>
      <c r="I71" s="521">
        <v>0.54</v>
      </c>
      <c r="J71" s="521">
        <v>2.16</v>
      </c>
      <c r="K71" s="521">
        <v>0.74</v>
      </c>
      <c r="L71" s="521">
        <v>24.42</v>
      </c>
      <c r="M71" s="72">
        <v>500</v>
      </c>
      <c r="N71" s="128">
        <f t="shared" si="1"/>
        <v>2</v>
      </c>
    </row>
    <row r="72" spans="1:14" ht="11.25" customHeight="1" x14ac:dyDescent="0.2">
      <c r="A72" s="521" t="s">
        <v>99</v>
      </c>
      <c r="B72" s="531"/>
      <c r="C72" s="474"/>
      <c r="D72" s="474"/>
      <c r="E72" s="521" t="s">
        <v>145</v>
      </c>
      <c r="F72" s="521">
        <v>100</v>
      </c>
      <c r="G72" s="521"/>
      <c r="H72" s="498"/>
      <c r="I72" s="521">
        <v>2.82</v>
      </c>
      <c r="J72" s="521">
        <v>3.2</v>
      </c>
      <c r="K72" s="521">
        <v>4.7300000000000004</v>
      </c>
      <c r="L72" s="521">
        <v>58</v>
      </c>
      <c r="M72" s="72">
        <v>65</v>
      </c>
      <c r="N72" s="128">
        <f t="shared" si="1"/>
        <v>6.5</v>
      </c>
    </row>
    <row r="73" spans="1:14" x14ac:dyDescent="0.2">
      <c r="A73" s="521"/>
      <c r="B73" s="531"/>
      <c r="C73" s="474">
        <v>200</v>
      </c>
      <c r="D73" s="474">
        <v>200</v>
      </c>
      <c r="E73" s="521" t="s">
        <v>20</v>
      </c>
      <c r="F73" s="521">
        <v>11.1</v>
      </c>
      <c r="G73" s="521"/>
      <c r="H73" s="498"/>
      <c r="I73" s="521" t="s">
        <v>21</v>
      </c>
      <c r="J73" s="521" t="s">
        <v>21</v>
      </c>
      <c r="K73" s="521">
        <v>11.087999999999999</v>
      </c>
      <c r="L73" s="521">
        <v>42.67</v>
      </c>
      <c r="M73" s="72">
        <v>80</v>
      </c>
      <c r="N73" s="128">
        <f t="shared" si="1"/>
        <v>0.88800000000000001</v>
      </c>
    </row>
    <row r="74" spans="1:14" ht="11.25" customHeight="1" x14ac:dyDescent="0.2">
      <c r="A74" s="521"/>
      <c r="B74" s="531" t="s">
        <v>30</v>
      </c>
      <c r="C74" s="474"/>
      <c r="D74" s="474"/>
      <c r="E74" s="521" t="s">
        <v>31</v>
      </c>
      <c r="F74" s="521">
        <v>80</v>
      </c>
      <c r="G74" s="521">
        <v>80</v>
      </c>
      <c r="H74" s="498"/>
      <c r="I74" s="521">
        <v>6.96</v>
      </c>
      <c r="J74" s="521">
        <v>1.2</v>
      </c>
      <c r="K74" s="521">
        <v>32.96</v>
      </c>
      <c r="L74" s="521">
        <v>181</v>
      </c>
      <c r="M74" s="72">
        <v>60</v>
      </c>
      <c r="N74" s="128">
        <f t="shared" si="1"/>
        <v>4.8</v>
      </c>
    </row>
    <row r="75" spans="1:14" ht="11.25" customHeight="1" x14ac:dyDescent="0.2">
      <c r="A75" s="521"/>
      <c r="B75" s="531"/>
      <c r="C75" s="474" t="s">
        <v>378</v>
      </c>
      <c r="D75" s="474" t="s">
        <v>379</v>
      </c>
      <c r="E75" s="521" t="s">
        <v>32</v>
      </c>
      <c r="F75" s="521">
        <v>10</v>
      </c>
      <c r="G75" s="521"/>
      <c r="H75" s="498"/>
      <c r="I75" s="521">
        <v>2.68</v>
      </c>
      <c r="J75" s="521">
        <v>2.57</v>
      </c>
      <c r="K75" s="521" t="s">
        <v>21</v>
      </c>
      <c r="L75" s="521">
        <v>33.79</v>
      </c>
      <c r="M75" s="72">
        <v>650</v>
      </c>
      <c r="N75" s="128">
        <f t="shared" si="1"/>
        <v>6.5</v>
      </c>
    </row>
    <row r="76" spans="1:14" x14ac:dyDescent="0.2">
      <c r="A76" s="521"/>
      <c r="B76" s="474"/>
      <c r="C76" s="474"/>
      <c r="D76" s="474"/>
      <c r="E76" s="521" t="s">
        <v>33</v>
      </c>
      <c r="F76" s="521">
        <v>10</v>
      </c>
      <c r="G76" s="521"/>
      <c r="H76" s="498"/>
      <c r="I76" s="521">
        <v>0.08</v>
      </c>
      <c r="J76" s="521">
        <v>7.25</v>
      </c>
      <c r="K76" s="521">
        <v>0.26</v>
      </c>
      <c r="L76" s="521">
        <v>66.099999999999994</v>
      </c>
      <c r="M76" s="72">
        <v>670</v>
      </c>
      <c r="N76" s="128">
        <f t="shared" si="1"/>
        <v>6.7</v>
      </c>
    </row>
    <row r="77" spans="1:14" ht="20.399999999999999" x14ac:dyDescent="0.2">
      <c r="A77" s="521"/>
      <c r="B77" s="479" t="s">
        <v>146</v>
      </c>
      <c r="C77" s="479">
        <v>120</v>
      </c>
      <c r="D77" s="479">
        <v>120</v>
      </c>
      <c r="E77" s="92" t="s">
        <v>147</v>
      </c>
      <c r="F77" s="92">
        <v>120</v>
      </c>
      <c r="G77" s="92">
        <v>120</v>
      </c>
      <c r="H77" s="92">
        <v>120</v>
      </c>
      <c r="I77" s="92">
        <v>1.8</v>
      </c>
      <c r="J77" s="92">
        <v>8.4000000000000005E-2</v>
      </c>
      <c r="K77" s="92">
        <v>17.2</v>
      </c>
      <c r="L77" s="102">
        <v>74.760000000000005</v>
      </c>
      <c r="M77" s="72">
        <v>170</v>
      </c>
      <c r="N77" s="128">
        <f t="shared" si="1"/>
        <v>20.399999999999999</v>
      </c>
    </row>
    <row r="78" spans="1:14" x14ac:dyDescent="0.2">
      <c r="A78" s="521" t="s">
        <v>38</v>
      </c>
      <c r="B78" s="474" t="s">
        <v>437</v>
      </c>
      <c r="C78" s="474">
        <v>100</v>
      </c>
      <c r="D78" s="474">
        <v>100</v>
      </c>
      <c r="E78" s="521" t="s">
        <v>437</v>
      </c>
      <c r="F78" s="521">
        <v>200</v>
      </c>
      <c r="G78" s="521">
        <v>100</v>
      </c>
      <c r="H78" s="498">
        <v>100</v>
      </c>
      <c r="I78" s="521"/>
      <c r="J78" s="77"/>
      <c r="K78" s="77">
        <v>18.2</v>
      </c>
      <c r="L78" s="77">
        <v>75</v>
      </c>
      <c r="M78" s="72">
        <v>80</v>
      </c>
      <c r="N78" s="128">
        <f t="shared" si="1"/>
        <v>16</v>
      </c>
    </row>
    <row r="79" spans="1:14" ht="11.25" customHeight="1" x14ac:dyDescent="0.2">
      <c r="A79" s="532" t="s">
        <v>40</v>
      </c>
      <c r="B79" s="533"/>
      <c r="C79" s="476"/>
      <c r="D79" s="476"/>
      <c r="E79" s="521"/>
      <c r="F79" s="521"/>
      <c r="G79" s="521"/>
      <c r="H79" s="498"/>
      <c r="I79" s="77">
        <v>32.020000000000003</v>
      </c>
      <c r="J79" s="77">
        <v>30.193999999999999</v>
      </c>
      <c r="K79" s="77">
        <v>103.108</v>
      </c>
      <c r="L79" s="77">
        <v>819.01</v>
      </c>
      <c r="M79" s="72" t="s">
        <v>86</v>
      </c>
      <c r="N79" s="129">
        <f>SUM(N62:N78)</f>
        <v>107.14600000000002</v>
      </c>
    </row>
    <row r="80" spans="1:14" x14ac:dyDescent="0.2">
      <c r="A80" s="521" t="s">
        <v>41</v>
      </c>
      <c r="B80" s="474"/>
      <c r="C80" s="474"/>
      <c r="D80" s="474"/>
      <c r="E80" s="521"/>
      <c r="F80" s="521"/>
      <c r="G80" s="521"/>
      <c r="H80" s="498"/>
      <c r="I80" s="521"/>
      <c r="J80" s="521"/>
      <c r="K80" s="521"/>
      <c r="L80" s="77"/>
      <c r="M80" s="72"/>
      <c r="N80" s="128"/>
    </row>
    <row r="81" spans="1:14" ht="22.5" customHeight="1" x14ac:dyDescent="0.2">
      <c r="A81" s="521"/>
      <c r="B81" s="531" t="s">
        <v>148</v>
      </c>
      <c r="C81" s="474" t="s">
        <v>383</v>
      </c>
      <c r="D81" s="474" t="s">
        <v>384</v>
      </c>
      <c r="E81" s="521" t="s">
        <v>149</v>
      </c>
      <c r="F81" s="521">
        <v>86.67</v>
      </c>
      <c r="G81" s="521" t="s">
        <v>150</v>
      </c>
      <c r="H81" s="498"/>
      <c r="I81" s="521">
        <v>1.3</v>
      </c>
      <c r="J81" s="521">
        <v>0.69</v>
      </c>
      <c r="K81" s="521">
        <v>7</v>
      </c>
      <c r="L81" s="521">
        <v>29.12</v>
      </c>
      <c r="M81" s="72">
        <v>30</v>
      </c>
      <c r="N81" s="128">
        <f t="shared" ref="N81:N114" si="2">F81*M81/1000</f>
        <v>2.6000999999999999</v>
      </c>
    </row>
    <row r="82" spans="1:14" ht="11.25" customHeight="1" x14ac:dyDescent="0.2">
      <c r="A82" s="521" t="s">
        <v>151</v>
      </c>
      <c r="B82" s="531"/>
      <c r="C82" s="474"/>
      <c r="D82" s="474"/>
      <c r="E82" s="521" t="s">
        <v>52</v>
      </c>
      <c r="F82" s="521">
        <v>5</v>
      </c>
      <c r="G82" s="521">
        <v>5</v>
      </c>
      <c r="H82" s="498"/>
      <c r="I82" s="521"/>
      <c r="J82" s="521">
        <v>6.99</v>
      </c>
      <c r="K82" s="521"/>
      <c r="L82" s="521">
        <v>62.93</v>
      </c>
      <c r="M82" s="72">
        <v>140</v>
      </c>
      <c r="N82" s="128">
        <f t="shared" si="2"/>
        <v>0.7</v>
      </c>
    </row>
    <row r="83" spans="1:14" x14ac:dyDescent="0.2">
      <c r="A83" s="521"/>
      <c r="B83" s="474"/>
      <c r="C83" s="474"/>
      <c r="D83" s="474"/>
      <c r="E83" s="521" t="s">
        <v>46</v>
      </c>
      <c r="F83" s="521">
        <v>30</v>
      </c>
      <c r="G83" s="521">
        <v>26.4</v>
      </c>
      <c r="H83" s="498"/>
      <c r="I83" s="521">
        <v>0.12</v>
      </c>
      <c r="J83" s="521">
        <v>0.105</v>
      </c>
      <c r="K83" s="521">
        <v>2.58</v>
      </c>
      <c r="L83" s="521">
        <v>11.88</v>
      </c>
      <c r="M83" s="72">
        <v>100</v>
      </c>
      <c r="N83" s="128">
        <f t="shared" si="2"/>
        <v>3</v>
      </c>
    </row>
    <row r="84" spans="1:14" ht="11.25" customHeight="1" x14ac:dyDescent="0.2">
      <c r="A84" s="521"/>
      <c r="B84" s="474"/>
      <c r="C84" s="474"/>
      <c r="D84" s="474"/>
      <c r="E84" s="521" t="s">
        <v>20</v>
      </c>
      <c r="F84" s="521">
        <v>3</v>
      </c>
      <c r="G84" s="521">
        <v>3</v>
      </c>
      <c r="H84" s="498"/>
      <c r="I84" s="521"/>
      <c r="J84" s="521"/>
      <c r="K84" s="521">
        <v>2.99</v>
      </c>
      <c r="L84" s="521">
        <v>11.38</v>
      </c>
      <c r="M84" s="72">
        <v>80</v>
      </c>
      <c r="N84" s="128">
        <f t="shared" si="2"/>
        <v>0.24</v>
      </c>
    </row>
    <row r="85" spans="1:14" x14ac:dyDescent="0.2">
      <c r="A85" s="521" t="s">
        <v>152</v>
      </c>
      <c r="B85" s="103" t="s">
        <v>153</v>
      </c>
      <c r="C85" s="103"/>
      <c r="D85" s="103"/>
      <c r="E85" s="521" t="s">
        <v>51</v>
      </c>
      <c r="F85" s="521">
        <v>66.7</v>
      </c>
      <c r="G85" s="521">
        <v>48</v>
      </c>
      <c r="H85" s="498"/>
      <c r="I85" s="521">
        <v>1.33</v>
      </c>
      <c r="J85" s="521">
        <v>0.19</v>
      </c>
      <c r="K85" s="521">
        <v>8.1999999999999993</v>
      </c>
      <c r="L85" s="521">
        <v>38.42</v>
      </c>
      <c r="M85" s="72">
        <v>35</v>
      </c>
      <c r="N85" s="128">
        <f t="shared" si="2"/>
        <v>2.3344999999999998</v>
      </c>
    </row>
    <row r="86" spans="1:14" x14ac:dyDescent="0.2">
      <c r="A86" s="521"/>
      <c r="B86" s="104"/>
      <c r="C86" s="104" t="s">
        <v>58</v>
      </c>
      <c r="D86" s="104" t="s">
        <v>58</v>
      </c>
      <c r="E86" s="521" t="s">
        <v>154</v>
      </c>
      <c r="F86" s="521">
        <v>20.5</v>
      </c>
      <c r="G86" s="521">
        <v>20</v>
      </c>
      <c r="H86" s="498"/>
      <c r="I86" s="521">
        <v>4.5999999999999996</v>
      </c>
      <c r="J86" s="521">
        <v>0.3</v>
      </c>
      <c r="K86" s="521">
        <v>10.199999999999999</v>
      </c>
      <c r="L86" s="521">
        <v>62.8</v>
      </c>
      <c r="M86" s="72">
        <v>34</v>
      </c>
      <c r="N86" s="128">
        <f t="shared" si="2"/>
        <v>0.69699999999999995</v>
      </c>
    </row>
    <row r="87" spans="1:14" x14ac:dyDescent="0.2">
      <c r="A87" s="521"/>
      <c r="B87" s="105"/>
      <c r="C87" s="105"/>
      <c r="D87" s="105"/>
      <c r="E87" s="521" t="s">
        <v>53</v>
      </c>
      <c r="F87" s="521">
        <v>12</v>
      </c>
      <c r="G87" s="521">
        <v>10.8</v>
      </c>
      <c r="H87" s="498"/>
      <c r="I87" s="521">
        <v>0.16800000000000001</v>
      </c>
      <c r="J87" s="521">
        <v>0.9</v>
      </c>
      <c r="K87" s="521">
        <v>0.81</v>
      </c>
      <c r="L87" s="521">
        <v>4.13</v>
      </c>
      <c r="M87" s="72">
        <v>40</v>
      </c>
      <c r="N87" s="128">
        <f t="shared" si="2"/>
        <v>0.48</v>
      </c>
    </row>
    <row r="88" spans="1:14" x14ac:dyDescent="0.2">
      <c r="A88" s="521"/>
      <c r="B88" s="74"/>
      <c r="C88" s="74"/>
      <c r="D88" s="74"/>
      <c r="E88" s="521" t="s">
        <v>44</v>
      </c>
      <c r="F88" s="521">
        <v>12.5</v>
      </c>
      <c r="G88" s="521">
        <v>10.8</v>
      </c>
      <c r="H88" s="498"/>
      <c r="I88" s="521">
        <v>0.16</v>
      </c>
      <c r="J88" s="521">
        <v>0.01</v>
      </c>
      <c r="K88" s="521">
        <v>0.84</v>
      </c>
      <c r="L88" s="521">
        <v>3.4</v>
      </c>
      <c r="M88" s="72">
        <v>45</v>
      </c>
      <c r="N88" s="128">
        <f t="shared" si="2"/>
        <v>0.5625</v>
      </c>
    </row>
    <row r="89" spans="1:14" x14ac:dyDescent="0.2">
      <c r="A89" s="521"/>
      <c r="B89" s="474"/>
      <c r="C89" s="474"/>
      <c r="D89" s="474"/>
      <c r="E89" s="521" t="s">
        <v>23</v>
      </c>
      <c r="F89" s="521">
        <v>5</v>
      </c>
      <c r="G89" s="521">
        <v>5</v>
      </c>
      <c r="H89" s="498"/>
      <c r="I89" s="521">
        <v>0.04</v>
      </c>
      <c r="J89" s="521">
        <v>3.63</v>
      </c>
      <c r="K89" s="521">
        <v>0.13</v>
      </c>
      <c r="L89" s="521">
        <v>33.049999999999997</v>
      </c>
      <c r="M89" s="72">
        <v>670</v>
      </c>
      <c r="N89" s="128">
        <f t="shared" si="2"/>
        <v>3.35</v>
      </c>
    </row>
    <row r="90" spans="1:14" ht="11.25" customHeight="1" x14ac:dyDescent="0.2">
      <c r="A90" s="521"/>
      <c r="B90" s="474"/>
      <c r="C90" s="474"/>
      <c r="D90" s="474"/>
      <c r="E90" s="521" t="s">
        <v>22</v>
      </c>
      <c r="F90" s="521">
        <v>1</v>
      </c>
      <c r="G90" s="521"/>
      <c r="H90" s="498"/>
      <c r="I90" s="521" t="s">
        <v>21</v>
      </c>
      <c r="J90" s="521" t="s">
        <v>21</v>
      </c>
      <c r="K90" s="521" t="s">
        <v>21</v>
      </c>
      <c r="L90" s="521" t="s">
        <v>21</v>
      </c>
      <c r="M90" s="72">
        <v>16</v>
      </c>
      <c r="N90" s="128">
        <f t="shared" si="2"/>
        <v>1.6E-2</v>
      </c>
    </row>
    <row r="91" spans="1:14" x14ac:dyDescent="0.2">
      <c r="A91" s="521"/>
      <c r="B91" s="474"/>
      <c r="C91" s="474"/>
      <c r="D91" s="474"/>
      <c r="E91" s="521" t="s">
        <v>155</v>
      </c>
      <c r="F91" s="521">
        <v>40</v>
      </c>
      <c r="G91" s="521">
        <v>40</v>
      </c>
      <c r="H91" s="498"/>
      <c r="I91" s="521">
        <v>7.4</v>
      </c>
      <c r="J91" s="521">
        <v>6.48</v>
      </c>
      <c r="K91" s="521" t="s">
        <v>21</v>
      </c>
      <c r="L91" s="521">
        <v>88.29</v>
      </c>
      <c r="M91" s="72">
        <v>440</v>
      </c>
      <c r="N91" s="128">
        <f t="shared" si="2"/>
        <v>17.600000000000001</v>
      </c>
    </row>
    <row r="92" spans="1:14" x14ac:dyDescent="0.2">
      <c r="A92" s="521" t="s">
        <v>156</v>
      </c>
      <c r="B92" s="474" t="s">
        <v>157</v>
      </c>
      <c r="C92" s="474"/>
      <c r="D92" s="474"/>
      <c r="E92" s="521" t="s">
        <v>61</v>
      </c>
      <c r="F92" s="521">
        <v>110</v>
      </c>
      <c r="G92" s="521">
        <v>79.8</v>
      </c>
      <c r="H92" s="498"/>
      <c r="I92" s="521">
        <v>16.690000000000001</v>
      </c>
      <c r="J92" s="521">
        <v>12.9</v>
      </c>
      <c r="K92" s="521" t="s">
        <v>21</v>
      </c>
      <c r="L92" s="521">
        <v>165.5</v>
      </c>
      <c r="M92" s="72">
        <v>440</v>
      </c>
      <c r="N92" s="128">
        <f t="shared" si="2"/>
        <v>48.4</v>
      </c>
    </row>
    <row r="93" spans="1:14" x14ac:dyDescent="0.2">
      <c r="A93" s="521"/>
      <c r="B93" s="474"/>
      <c r="C93" s="474">
        <v>50</v>
      </c>
      <c r="D93" s="474">
        <v>50</v>
      </c>
      <c r="E93" s="521" t="s">
        <v>53</v>
      </c>
      <c r="F93" s="521">
        <v>29</v>
      </c>
      <c r="G93" s="521">
        <v>24.36</v>
      </c>
      <c r="H93" s="498"/>
      <c r="I93" s="521">
        <v>0.4</v>
      </c>
      <c r="J93" s="521" t="s">
        <v>21</v>
      </c>
      <c r="K93" s="521">
        <v>2.39</v>
      </c>
      <c r="L93" s="521">
        <v>9.98</v>
      </c>
      <c r="M93" s="72">
        <v>40</v>
      </c>
      <c r="N93" s="128">
        <f t="shared" si="2"/>
        <v>1.1599999999999999</v>
      </c>
    </row>
    <row r="94" spans="1:14" x14ac:dyDescent="0.2">
      <c r="A94" s="521"/>
      <c r="B94" s="474"/>
      <c r="C94" s="474"/>
      <c r="D94" s="474"/>
      <c r="E94" s="521" t="s">
        <v>23</v>
      </c>
      <c r="F94" s="521">
        <v>7</v>
      </c>
      <c r="G94" s="521">
        <v>7</v>
      </c>
      <c r="H94" s="498"/>
      <c r="I94" s="521">
        <v>0.06</v>
      </c>
      <c r="J94" s="521">
        <v>5.08</v>
      </c>
      <c r="K94" s="521">
        <v>0.18</v>
      </c>
      <c r="L94" s="521">
        <v>46.27</v>
      </c>
      <c r="M94" s="72">
        <v>670</v>
      </c>
      <c r="N94" s="128">
        <f t="shared" si="2"/>
        <v>4.6900000000000004</v>
      </c>
    </row>
    <row r="95" spans="1:14" x14ac:dyDescent="0.2">
      <c r="A95" s="521"/>
      <c r="B95" s="74"/>
      <c r="C95" s="74"/>
      <c r="D95" s="74"/>
      <c r="E95" s="521" t="s">
        <v>77</v>
      </c>
      <c r="F95" s="521">
        <v>4</v>
      </c>
      <c r="G95" s="521">
        <v>4</v>
      </c>
      <c r="H95" s="498"/>
      <c r="I95" s="521">
        <v>0.41</v>
      </c>
      <c r="J95" s="521">
        <v>0.04</v>
      </c>
      <c r="K95" s="521">
        <v>2.71</v>
      </c>
      <c r="L95" s="521">
        <v>13.08</v>
      </c>
      <c r="M95" s="72">
        <v>40</v>
      </c>
      <c r="N95" s="128">
        <f t="shared" si="2"/>
        <v>0.16</v>
      </c>
    </row>
    <row r="96" spans="1:14" x14ac:dyDescent="0.2">
      <c r="A96" s="521"/>
      <c r="B96" s="474"/>
      <c r="C96" s="474"/>
      <c r="D96" s="474"/>
      <c r="E96" s="521" t="s">
        <v>95</v>
      </c>
      <c r="F96" s="521">
        <v>20</v>
      </c>
      <c r="G96" s="521">
        <v>20</v>
      </c>
      <c r="H96" s="498"/>
      <c r="I96" s="521">
        <v>0.56000000000000005</v>
      </c>
      <c r="J96" s="521">
        <v>4</v>
      </c>
      <c r="K96" s="521">
        <v>0.64</v>
      </c>
      <c r="L96" s="521">
        <v>41.2</v>
      </c>
      <c r="M96" s="72">
        <v>190</v>
      </c>
      <c r="N96" s="128">
        <f t="shared" si="2"/>
        <v>3.8</v>
      </c>
    </row>
    <row r="97" spans="1:14" x14ac:dyDescent="0.2">
      <c r="A97" s="521"/>
      <c r="B97" s="474"/>
      <c r="C97" s="474"/>
      <c r="D97" s="474"/>
      <c r="E97" s="521" t="s">
        <v>452</v>
      </c>
      <c r="F97" s="521">
        <v>3</v>
      </c>
      <c r="G97" s="521">
        <v>3</v>
      </c>
      <c r="H97" s="498"/>
      <c r="I97" s="521">
        <v>0.1</v>
      </c>
      <c r="J97" s="521" t="s">
        <v>21</v>
      </c>
      <c r="K97" s="521">
        <v>0.37</v>
      </c>
      <c r="L97" s="521">
        <v>2.04</v>
      </c>
      <c r="M97" s="72">
        <v>175</v>
      </c>
      <c r="N97" s="128">
        <f t="shared" si="2"/>
        <v>0.52500000000000002</v>
      </c>
    </row>
    <row r="98" spans="1:14" x14ac:dyDescent="0.2">
      <c r="A98" s="521"/>
      <c r="B98" s="474"/>
      <c r="C98" s="474"/>
      <c r="D98" s="474"/>
      <c r="E98" s="521" t="s">
        <v>22</v>
      </c>
      <c r="F98" s="521">
        <v>1</v>
      </c>
      <c r="G98" s="521">
        <v>1</v>
      </c>
      <c r="H98" s="498"/>
      <c r="I98" s="521" t="s">
        <v>21</v>
      </c>
      <c r="J98" s="521" t="s">
        <v>21</v>
      </c>
      <c r="K98" s="521" t="s">
        <v>21</v>
      </c>
      <c r="L98" s="521" t="s">
        <v>21</v>
      </c>
      <c r="M98" s="72">
        <v>16</v>
      </c>
      <c r="N98" s="128">
        <f t="shared" si="2"/>
        <v>1.6E-2</v>
      </c>
    </row>
    <row r="99" spans="1:14" ht="11.25" customHeight="1" x14ac:dyDescent="0.2">
      <c r="A99" s="521" t="s">
        <v>159</v>
      </c>
      <c r="B99" s="529" t="s">
        <v>160</v>
      </c>
      <c r="C99" s="472"/>
      <c r="D99" s="472"/>
      <c r="E99" s="521" t="s">
        <v>161</v>
      </c>
      <c r="F99" s="521">
        <v>47.6</v>
      </c>
      <c r="G99" s="521">
        <v>47.12</v>
      </c>
      <c r="H99" s="498"/>
      <c r="I99" s="521">
        <v>5.99</v>
      </c>
      <c r="J99" s="521">
        <v>1.55</v>
      </c>
      <c r="K99" s="521">
        <v>29.76</v>
      </c>
      <c r="L99" s="521">
        <v>157.9</v>
      </c>
      <c r="M99" s="72">
        <v>100</v>
      </c>
      <c r="N99" s="128">
        <f t="shared" si="2"/>
        <v>4.76</v>
      </c>
    </row>
    <row r="100" spans="1:14" x14ac:dyDescent="0.2">
      <c r="A100" s="521"/>
      <c r="B100" s="530"/>
      <c r="C100" s="473" t="s">
        <v>385</v>
      </c>
      <c r="D100" s="473" t="s">
        <v>386</v>
      </c>
      <c r="E100" s="521" t="s">
        <v>23</v>
      </c>
      <c r="F100" s="521">
        <v>5</v>
      </c>
      <c r="G100" s="521"/>
      <c r="H100" s="498"/>
      <c r="I100" s="521">
        <v>0.04</v>
      </c>
      <c r="J100" s="521">
        <v>3.63</v>
      </c>
      <c r="K100" s="521">
        <v>0.13</v>
      </c>
      <c r="L100" s="521">
        <v>33.049999999999997</v>
      </c>
      <c r="M100" s="72">
        <v>670</v>
      </c>
      <c r="N100" s="128">
        <f t="shared" si="2"/>
        <v>3.35</v>
      </c>
    </row>
    <row r="101" spans="1:14" x14ac:dyDescent="0.2">
      <c r="A101" s="521"/>
      <c r="B101" s="474"/>
      <c r="C101" s="474"/>
      <c r="D101" s="474"/>
      <c r="E101" s="521" t="s">
        <v>22</v>
      </c>
      <c r="F101" s="521">
        <v>1</v>
      </c>
      <c r="G101" s="521"/>
      <c r="H101" s="498"/>
      <c r="I101" s="521" t="s">
        <v>21</v>
      </c>
      <c r="J101" s="521" t="s">
        <v>21</v>
      </c>
      <c r="K101" s="521"/>
      <c r="L101" s="521"/>
      <c r="M101" s="72">
        <v>16</v>
      </c>
      <c r="N101" s="128">
        <f t="shared" si="2"/>
        <v>1.6E-2</v>
      </c>
    </row>
    <row r="102" spans="1:14" ht="11.25" customHeight="1" x14ac:dyDescent="0.2">
      <c r="A102" s="521" t="s">
        <v>162</v>
      </c>
      <c r="B102" s="531" t="s">
        <v>163</v>
      </c>
      <c r="C102" s="474"/>
      <c r="D102" s="474"/>
      <c r="E102" s="521" t="s">
        <v>164</v>
      </c>
      <c r="F102" s="521">
        <v>25</v>
      </c>
      <c r="G102" s="521">
        <v>25</v>
      </c>
      <c r="H102" s="498"/>
      <c r="I102" s="521">
        <v>2.6</v>
      </c>
      <c r="J102" s="521" t="s">
        <v>21</v>
      </c>
      <c r="K102" s="521">
        <v>9.1999999999999993</v>
      </c>
      <c r="L102" s="521">
        <v>48.6</v>
      </c>
      <c r="M102" s="72">
        <v>148</v>
      </c>
      <c r="N102" s="128">
        <f t="shared" si="2"/>
        <v>3.7</v>
      </c>
    </row>
    <row r="103" spans="1:14" x14ac:dyDescent="0.2">
      <c r="A103" s="521"/>
      <c r="B103" s="531"/>
      <c r="C103" s="474">
        <v>200</v>
      </c>
      <c r="D103" s="474">
        <v>200</v>
      </c>
      <c r="E103" s="521" t="s">
        <v>20</v>
      </c>
      <c r="F103" s="521">
        <v>20</v>
      </c>
      <c r="G103" s="521">
        <v>20</v>
      </c>
      <c r="H103" s="498"/>
      <c r="I103" s="521" t="s">
        <v>21</v>
      </c>
      <c r="J103" s="521" t="s">
        <v>21</v>
      </c>
      <c r="K103" s="521">
        <v>21.4</v>
      </c>
      <c r="L103" s="521">
        <v>85.6</v>
      </c>
      <c r="M103" s="72">
        <v>80</v>
      </c>
      <c r="N103" s="128">
        <f t="shared" si="2"/>
        <v>1.6</v>
      </c>
    </row>
    <row r="104" spans="1:14" x14ac:dyDescent="0.2">
      <c r="A104" s="521"/>
      <c r="B104" s="474" t="s">
        <v>72</v>
      </c>
      <c r="C104" s="474" t="s">
        <v>378</v>
      </c>
      <c r="D104" s="474" t="s">
        <v>379</v>
      </c>
      <c r="E104" s="83" t="s">
        <v>73</v>
      </c>
      <c r="F104" s="83">
        <v>40</v>
      </c>
      <c r="G104" s="83">
        <v>40</v>
      </c>
      <c r="H104" s="84">
        <v>40</v>
      </c>
      <c r="I104" s="521">
        <v>3.48</v>
      </c>
      <c r="J104" s="521">
        <v>0.6</v>
      </c>
      <c r="K104" s="521">
        <v>16</v>
      </c>
      <c r="L104" s="521">
        <v>83.6</v>
      </c>
      <c r="M104" s="72">
        <v>60</v>
      </c>
      <c r="N104" s="128">
        <f t="shared" si="2"/>
        <v>2.4</v>
      </c>
    </row>
    <row r="105" spans="1:14" x14ac:dyDescent="0.2">
      <c r="A105" s="521"/>
      <c r="B105" s="74"/>
      <c r="C105" s="74"/>
      <c r="D105" s="74"/>
      <c r="E105" s="521" t="s">
        <v>74</v>
      </c>
      <c r="F105" s="521">
        <v>80</v>
      </c>
      <c r="G105" s="521">
        <v>80</v>
      </c>
      <c r="H105" s="498">
        <v>80</v>
      </c>
      <c r="I105" s="521">
        <v>5.28</v>
      </c>
      <c r="J105" s="521">
        <v>0.96</v>
      </c>
      <c r="K105" s="521">
        <v>28.24</v>
      </c>
      <c r="L105" s="521">
        <v>144.80000000000001</v>
      </c>
      <c r="M105" s="72">
        <v>51</v>
      </c>
      <c r="N105" s="128">
        <f t="shared" si="2"/>
        <v>4.08</v>
      </c>
    </row>
    <row r="106" spans="1:14" ht="11.25" customHeight="1" x14ac:dyDescent="0.2">
      <c r="A106" s="521"/>
      <c r="B106" s="541" t="s">
        <v>165</v>
      </c>
      <c r="C106" s="484"/>
      <c r="D106" s="484"/>
      <c r="E106" s="521" t="s">
        <v>65</v>
      </c>
      <c r="F106" s="521">
        <v>32</v>
      </c>
      <c r="G106" s="521"/>
      <c r="H106" s="498"/>
      <c r="I106" s="521">
        <v>3.29</v>
      </c>
      <c r="J106" s="521">
        <v>0.34</v>
      </c>
      <c r="K106" s="521">
        <v>21.77</v>
      </c>
      <c r="L106" s="521">
        <v>106.9</v>
      </c>
      <c r="M106" s="72">
        <v>40</v>
      </c>
      <c r="N106" s="128">
        <f t="shared" si="2"/>
        <v>1.28</v>
      </c>
    </row>
    <row r="107" spans="1:14" x14ac:dyDescent="0.2">
      <c r="A107" s="521"/>
      <c r="B107" s="542"/>
      <c r="C107" s="485">
        <v>50</v>
      </c>
      <c r="D107" s="485">
        <v>50</v>
      </c>
      <c r="E107" s="521" t="s">
        <v>130</v>
      </c>
      <c r="F107" s="521">
        <v>0.16</v>
      </c>
      <c r="G107" s="521"/>
      <c r="H107" s="498"/>
      <c r="I107" s="521">
        <v>0.01</v>
      </c>
      <c r="J107" s="521" t="s">
        <v>21</v>
      </c>
      <c r="K107" s="521">
        <v>0.1</v>
      </c>
      <c r="L107" s="521">
        <v>0.53</v>
      </c>
      <c r="M107" s="72">
        <v>40</v>
      </c>
      <c r="N107" s="128">
        <f t="shared" si="2"/>
        <v>6.4000000000000003E-3</v>
      </c>
    </row>
    <row r="108" spans="1:14" x14ac:dyDescent="0.2">
      <c r="A108" s="521"/>
      <c r="B108" s="474"/>
      <c r="C108" s="474"/>
      <c r="D108" s="474"/>
      <c r="E108" s="521" t="s">
        <v>20</v>
      </c>
      <c r="F108" s="521">
        <v>5.5</v>
      </c>
      <c r="G108" s="521"/>
      <c r="H108" s="498"/>
      <c r="I108" s="521" t="s">
        <v>21</v>
      </c>
      <c r="J108" s="521" t="s">
        <v>21</v>
      </c>
      <c r="K108" s="521">
        <v>5.48</v>
      </c>
      <c r="L108" s="521">
        <v>20.85</v>
      </c>
      <c r="M108" s="72">
        <v>80</v>
      </c>
      <c r="N108" s="128">
        <f t="shared" si="2"/>
        <v>0.44</v>
      </c>
    </row>
    <row r="109" spans="1:14" x14ac:dyDescent="0.2">
      <c r="A109" s="521"/>
      <c r="B109" s="74"/>
      <c r="C109" s="74"/>
      <c r="D109" s="74"/>
      <c r="E109" s="521" t="s">
        <v>166</v>
      </c>
      <c r="F109" s="521">
        <v>1.6</v>
      </c>
      <c r="G109" s="521"/>
      <c r="H109" s="498"/>
      <c r="I109" s="521" t="s">
        <v>21</v>
      </c>
      <c r="J109" s="521" t="s">
        <v>21</v>
      </c>
      <c r="K109" s="521">
        <v>1.59</v>
      </c>
      <c r="L109" s="521">
        <v>6.06</v>
      </c>
      <c r="M109" s="72">
        <v>80</v>
      </c>
      <c r="N109" s="128">
        <f t="shared" si="2"/>
        <v>0.128</v>
      </c>
    </row>
    <row r="110" spans="1:14" x14ac:dyDescent="0.2">
      <c r="A110" s="521"/>
      <c r="B110" s="474"/>
      <c r="C110" s="474"/>
      <c r="D110" s="474"/>
      <c r="E110" s="521" t="s">
        <v>23</v>
      </c>
      <c r="F110" s="521">
        <v>7.4</v>
      </c>
      <c r="G110" s="521"/>
      <c r="H110" s="498"/>
      <c r="I110" s="521">
        <v>0.06</v>
      </c>
      <c r="J110" s="521">
        <v>5.37</v>
      </c>
      <c r="K110" s="521">
        <v>0.19</v>
      </c>
      <c r="L110" s="521">
        <v>48.91</v>
      </c>
      <c r="M110" s="72">
        <v>670</v>
      </c>
      <c r="N110" s="128">
        <f t="shared" si="2"/>
        <v>4.9580000000000002</v>
      </c>
    </row>
    <row r="111" spans="1:14" x14ac:dyDescent="0.2">
      <c r="A111" s="521"/>
      <c r="B111" s="474"/>
      <c r="C111" s="474"/>
      <c r="D111" s="474"/>
      <c r="E111" s="521" t="s">
        <v>455</v>
      </c>
      <c r="F111" s="521">
        <v>0.01</v>
      </c>
      <c r="G111" s="521"/>
      <c r="H111" s="498"/>
      <c r="I111" s="521">
        <v>0.32</v>
      </c>
      <c r="J111" s="521">
        <v>0.28999999999999998</v>
      </c>
      <c r="K111" s="521">
        <v>7.0000000000000007E-2</v>
      </c>
      <c r="L111" s="521">
        <v>3.41</v>
      </c>
      <c r="M111" s="72">
        <v>12</v>
      </c>
      <c r="N111" s="128">
        <f>F111*M111</f>
        <v>0.12</v>
      </c>
    </row>
    <row r="112" spans="1:14" x14ac:dyDescent="0.2">
      <c r="A112" s="521"/>
      <c r="B112" s="474"/>
      <c r="C112" s="474"/>
      <c r="D112" s="474"/>
      <c r="E112" s="521" t="s">
        <v>22</v>
      </c>
      <c r="F112" s="521">
        <v>0.03</v>
      </c>
      <c r="G112" s="521"/>
      <c r="H112" s="498"/>
      <c r="I112" s="521"/>
      <c r="J112" s="521"/>
      <c r="K112" s="521"/>
      <c r="L112" s="521"/>
      <c r="M112" s="72">
        <v>16</v>
      </c>
      <c r="N112" s="128">
        <f t="shared" si="2"/>
        <v>4.7999999999999996E-4</v>
      </c>
    </row>
    <row r="113" spans="1:14" x14ac:dyDescent="0.2">
      <c r="A113" s="521"/>
      <c r="B113" s="474"/>
      <c r="C113" s="474"/>
      <c r="D113" s="474"/>
      <c r="E113" s="521" t="s">
        <v>129</v>
      </c>
      <c r="F113" s="521">
        <v>1.3</v>
      </c>
      <c r="G113" s="521"/>
      <c r="H113" s="498"/>
      <c r="I113" s="521"/>
      <c r="J113" s="521"/>
      <c r="K113" s="521"/>
      <c r="L113" s="521"/>
      <c r="M113" s="72">
        <v>400</v>
      </c>
      <c r="N113" s="128">
        <f t="shared" si="2"/>
        <v>0.52</v>
      </c>
    </row>
    <row r="114" spans="1:14" x14ac:dyDescent="0.2">
      <c r="A114" s="521"/>
      <c r="B114" s="474" t="s">
        <v>462</v>
      </c>
      <c r="C114" s="474">
        <v>100</v>
      </c>
      <c r="D114" s="474">
        <v>100</v>
      </c>
      <c r="E114" s="521" t="s">
        <v>465</v>
      </c>
      <c r="F114" s="521">
        <v>100</v>
      </c>
      <c r="G114" s="521">
        <v>100</v>
      </c>
      <c r="H114" s="498"/>
      <c r="I114" s="521">
        <v>0.2</v>
      </c>
      <c r="J114" s="521">
        <v>5.4</v>
      </c>
      <c r="K114" s="521">
        <v>32</v>
      </c>
      <c r="L114" s="521">
        <v>144</v>
      </c>
      <c r="M114" s="72">
        <v>500</v>
      </c>
      <c r="N114" s="128">
        <f t="shared" si="2"/>
        <v>50</v>
      </c>
    </row>
    <row r="115" spans="1:14" ht="11.25" customHeight="1" x14ac:dyDescent="0.2">
      <c r="A115" s="532" t="s">
        <v>134</v>
      </c>
      <c r="B115" s="558"/>
      <c r="C115" s="497"/>
      <c r="D115" s="497"/>
      <c r="E115" s="77"/>
      <c r="F115" s="77"/>
      <c r="G115" s="77"/>
      <c r="H115" s="486"/>
      <c r="I115" s="77">
        <v>55.307999999999993</v>
      </c>
      <c r="J115" s="77">
        <v>59.655000000000001</v>
      </c>
      <c r="K115" s="77">
        <v>204.97</v>
      </c>
      <c r="L115" s="77">
        <v>1512.6800000000003</v>
      </c>
      <c r="M115" s="72"/>
      <c r="N115" s="129">
        <f>SUM(N81:N114)</f>
        <v>167.68997999999999</v>
      </c>
    </row>
    <row r="116" spans="1:14" ht="11.25" customHeight="1" x14ac:dyDescent="0.2">
      <c r="A116" s="617" t="s">
        <v>85</v>
      </c>
      <c r="B116" s="618"/>
      <c r="C116" s="520"/>
      <c r="D116" s="520"/>
      <c r="E116" s="435"/>
      <c r="F116" s="435"/>
      <c r="G116" s="435"/>
      <c r="H116" s="436"/>
      <c r="I116" s="440">
        <v>87.328000000000003</v>
      </c>
      <c r="J116" s="440">
        <v>89.849000000000004</v>
      </c>
      <c r="K116" s="440">
        <v>308.07799999999997</v>
      </c>
      <c r="L116" s="440">
        <v>2331.6900000000005</v>
      </c>
      <c r="M116" s="441"/>
      <c r="N116" s="438">
        <f>N115+N79</f>
        <v>274.83598000000001</v>
      </c>
    </row>
    <row r="117" spans="1:14" ht="20.399999999999999" x14ac:dyDescent="0.2">
      <c r="A117" s="148" t="s">
        <v>1</v>
      </c>
      <c r="B117" s="504" t="s">
        <v>2</v>
      </c>
      <c r="C117" s="504"/>
      <c r="D117" s="504"/>
      <c r="E117" s="148" t="s">
        <v>3</v>
      </c>
      <c r="F117" s="148" t="s">
        <v>4</v>
      </c>
      <c r="G117" s="148" t="s">
        <v>5</v>
      </c>
      <c r="H117" s="148" t="s">
        <v>6</v>
      </c>
      <c r="I117" s="148" t="s">
        <v>7</v>
      </c>
      <c r="J117" s="148" t="s">
        <v>8</v>
      </c>
      <c r="K117" s="148" t="s">
        <v>9</v>
      </c>
      <c r="L117" s="148" t="s">
        <v>10</v>
      </c>
      <c r="M117" s="145" t="s">
        <v>11</v>
      </c>
      <c r="N117" s="128"/>
    </row>
    <row r="118" spans="1:14" x14ac:dyDescent="0.2">
      <c r="A118" s="619" t="s">
        <v>332</v>
      </c>
      <c r="B118" s="620"/>
      <c r="C118" s="505"/>
      <c r="D118" s="505"/>
      <c r="E118" s="142"/>
      <c r="F118" s="142"/>
      <c r="G118" s="142"/>
      <c r="H118" s="148"/>
      <c r="I118" s="143"/>
      <c r="J118" s="143"/>
      <c r="K118" s="143"/>
      <c r="L118" s="143"/>
      <c r="M118" s="145"/>
      <c r="N118" s="128"/>
    </row>
    <row r="119" spans="1:14" x14ac:dyDescent="0.2">
      <c r="A119" s="611" t="s">
        <v>14</v>
      </c>
      <c r="B119" s="612"/>
      <c r="C119" s="516"/>
      <c r="D119" s="516"/>
      <c r="E119" s="143"/>
      <c r="F119" s="143"/>
      <c r="G119" s="143"/>
      <c r="H119" s="144"/>
      <c r="I119" s="143"/>
      <c r="J119" s="143"/>
      <c r="K119" s="143"/>
      <c r="L119" s="143"/>
      <c r="M119" s="145"/>
      <c r="N119" s="128"/>
    </row>
    <row r="120" spans="1:14" ht="11.25" customHeight="1" x14ac:dyDescent="0.2">
      <c r="A120" s="143"/>
      <c r="B120" s="588" t="s">
        <v>186</v>
      </c>
      <c r="C120" s="506"/>
      <c r="D120" s="506"/>
      <c r="E120" s="143" t="s">
        <v>187</v>
      </c>
      <c r="F120" s="143">
        <v>39</v>
      </c>
      <c r="G120" s="143">
        <v>39</v>
      </c>
      <c r="H120" s="144"/>
      <c r="I120" s="150">
        <v>4.0599999999999996</v>
      </c>
      <c r="J120" s="150">
        <v>0.43</v>
      </c>
      <c r="K120" s="150">
        <v>27.18</v>
      </c>
      <c r="L120" s="150">
        <v>142.13</v>
      </c>
      <c r="M120" s="145">
        <v>50</v>
      </c>
      <c r="N120" s="128">
        <f t="shared" ref="N120:N180" si="3">F120*M120/1000</f>
        <v>1.95</v>
      </c>
    </row>
    <row r="121" spans="1:14" x14ac:dyDescent="0.2">
      <c r="A121" s="143"/>
      <c r="B121" s="588"/>
      <c r="C121" s="506" t="s">
        <v>387</v>
      </c>
      <c r="D121" s="506" t="s">
        <v>388</v>
      </c>
      <c r="E121" s="143" t="s">
        <v>456</v>
      </c>
      <c r="F121" s="143">
        <v>1</v>
      </c>
      <c r="G121" s="143">
        <v>15</v>
      </c>
      <c r="H121" s="144"/>
      <c r="I121" s="151">
        <v>1.9</v>
      </c>
      <c r="J121" s="150">
        <v>1.73</v>
      </c>
      <c r="K121" s="150">
        <v>0.1</v>
      </c>
      <c r="L121" s="150">
        <v>26.33</v>
      </c>
      <c r="M121" s="145">
        <v>12</v>
      </c>
      <c r="N121" s="128">
        <f t="shared" si="3"/>
        <v>1.2E-2</v>
      </c>
    </row>
    <row r="122" spans="1:14" x14ac:dyDescent="0.2">
      <c r="A122" s="143"/>
      <c r="B122" s="588"/>
      <c r="C122" s="506"/>
      <c r="D122" s="506"/>
      <c r="E122" s="143" t="s">
        <v>22</v>
      </c>
      <c r="F122" s="143">
        <v>0.06</v>
      </c>
      <c r="G122" s="143">
        <v>0.06</v>
      </c>
      <c r="H122" s="144"/>
      <c r="I122" s="150" t="s">
        <v>21</v>
      </c>
      <c r="J122" s="150" t="s">
        <v>21</v>
      </c>
      <c r="K122" s="150" t="s">
        <v>21</v>
      </c>
      <c r="L122" s="150"/>
      <c r="M122" s="145">
        <v>16</v>
      </c>
      <c r="N122" s="128">
        <f t="shared" si="3"/>
        <v>9.5999999999999992E-4</v>
      </c>
    </row>
    <row r="123" spans="1:14" x14ac:dyDescent="0.2">
      <c r="A123" s="143"/>
      <c r="B123" s="506"/>
      <c r="C123" s="506"/>
      <c r="D123" s="506"/>
      <c r="E123" s="143" t="s">
        <v>19</v>
      </c>
      <c r="F123" s="143">
        <v>34.5</v>
      </c>
      <c r="G123" s="143">
        <v>34.5</v>
      </c>
      <c r="H123" s="144"/>
      <c r="I123" s="150">
        <v>0.97</v>
      </c>
      <c r="J123" s="150">
        <v>1.1000000000000001</v>
      </c>
      <c r="K123" s="150">
        <v>1.63</v>
      </c>
      <c r="L123" s="150">
        <v>20.010000000000002</v>
      </c>
      <c r="M123" s="145">
        <v>65</v>
      </c>
      <c r="N123" s="128">
        <f t="shared" si="3"/>
        <v>2.2425000000000002</v>
      </c>
    </row>
    <row r="124" spans="1:14" x14ac:dyDescent="0.2">
      <c r="A124" s="143"/>
      <c r="B124" s="506"/>
      <c r="C124" s="506"/>
      <c r="D124" s="506"/>
      <c r="E124" s="143" t="s">
        <v>189</v>
      </c>
      <c r="F124" s="143">
        <v>0.8</v>
      </c>
      <c r="G124" s="143">
        <v>0.8</v>
      </c>
      <c r="H124" s="144"/>
      <c r="I124" s="150"/>
      <c r="J124" s="150">
        <v>0.79900000000000004</v>
      </c>
      <c r="K124" s="150"/>
      <c r="L124" s="150">
        <v>6.84</v>
      </c>
      <c r="M124" s="145">
        <v>140</v>
      </c>
      <c r="N124" s="128">
        <f t="shared" si="3"/>
        <v>0.112</v>
      </c>
    </row>
    <row r="125" spans="1:14" x14ac:dyDescent="0.2">
      <c r="A125" s="143"/>
      <c r="B125" s="506"/>
      <c r="C125" s="506"/>
      <c r="D125" s="506"/>
      <c r="E125" s="143" t="s">
        <v>23</v>
      </c>
      <c r="F125" s="143">
        <v>2.2999999999999998</v>
      </c>
      <c r="G125" s="143">
        <v>2.2999999999999998</v>
      </c>
      <c r="H125" s="144"/>
      <c r="I125" s="150">
        <v>0.02</v>
      </c>
      <c r="J125" s="150">
        <v>1.63</v>
      </c>
      <c r="K125" s="150">
        <v>0.03</v>
      </c>
      <c r="L125" s="150">
        <v>14.87</v>
      </c>
      <c r="M125" s="145">
        <v>670</v>
      </c>
      <c r="N125" s="128">
        <f t="shared" si="3"/>
        <v>1.5409999999999997</v>
      </c>
    </row>
    <row r="126" spans="1:14" x14ac:dyDescent="0.2">
      <c r="A126" s="143"/>
      <c r="B126" s="506"/>
      <c r="C126" s="506"/>
      <c r="D126" s="506"/>
      <c r="E126" s="143" t="s">
        <v>23</v>
      </c>
      <c r="F126" s="143">
        <v>4</v>
      </c>
      <c r="G126" s="143">
        <v>4</v>
      </c>
      <c r="H126" s="144"/>
      <c r="I126" s="150">
        <v>0.03</v>
      </c>
      <c r="J126" s="152">
        <v>2.9</v>
      </c>
      <c r="K126" s="152">
        <v>0.1</v>
      </c>
      <c r="L126" s="152">
        <v>26.44</v>
      </c>
      <c r="M126" s="145">
        <v>670</v>
      </c>
      <c r="N126" s="128">
        <f t="shared" si="3"/>
        <v>2.68</v>
      </c>
    </row>
    <row r="127" spans="1:14" ht="11.25" customHeight="1" x14ac:dyDescent="0.2">
      <c r="A127" s="143" t="s">
        <v>25</v>
      </c>
      <c r="B127" s="589" t="s">
        <v>26</v>
      </c>
      <c r="C127" s="507"/>
      <c r="D127" s="507"/>
      <c r="E127" s="143" t="s">
        <v>27</v>
      </c>
      <c r="F127" s="143">
        <v>4</v>
      </c>
      <c r="G127" s="143"/>
      <c r="H127" s="144"/>
      <c r="I127" s="143">
        <v>0.19</v>
      </c>
      <c r="J127" s="143">
        <v>0.14000000000000001</v>
      </c>
      <c r="K127" s="143">
        <v>0.3</v>
      </c>
      <c r="L127" s="143"/>
      <c r="M127" s="145">
        <v>271</v>
      </c>
      <c r="N127" s="128">
        <f t="shared" si="3"/>
        <v>1.0840000000000001</v>
      </c>
    </row>
    <row r="128" spans="1:14" x14ac:dyDescent="0.2">
      <c r="A128" s="143" t="s">
        <v>28</v>
      </c>
      <c r="B128" s="613"/>
      <c r="C128" s="517">
        <v>200</v>
      </c>
      <c r="D128" s="517">
        <v>200</v>
      </c>
      <c r="E128" s="143" t="s">
        <v>145</v>
      </c>
      <c r="F128" s="143">
        <v>100</v>
      </c>
      <c r="G128" s="143"/>
      <c r="H128" s="144"/>
      <c r="I128" s="143">
        <v>2.82</v>
      </c>
      <c r="J128" s="143">
        <v>3.2</v>
      </c>
      <c r="K128" s="143">
        <v>4.7300000000000004</v>
      </c>
      <c r="L128" s="143">
        <v>58</v>
      </c>
      <c r="M128" s="145">
        <v>65</v>
      </c>
      <c r="N128" s="128">
        <f t="shared" si="3"/>
        <v>6.5</v>
      </c>
    </row>
    <row r="129" spans="1:14" x14ac:dyDescent="0.2">
      <c r="A129" s="143"/>
      <c r="B129" s="506"/>
      <c r="C129" s="506"/>
      <c r="D129" s="506"/>
      <c r="E129" s="143" t="s">
        <v>20</v>
      </c>
      <c r="F129" s="143">
        <v>20</v>
      </c>
      <c r="G129" s="143"/>
      <c r="H129" s="144"/>
      <c r="I129" s="143" t="s">
        <v>21</v>
      </c>
      <c r="J129" s="143" t="s">
        <v>21</v>
      </c>
      <c r="K129" s="143">
        <v>19.96</v>
      </c>
      <c r="L129" s="143">
        <v>75.8</v>
      </c>
      <c r="M129" s="145">
        <v>80</v>
      </c>
      <c r="N129" s="128">
        <f t="shared" si="3"/>
        <v>1.6</v>
      </c>
    </row>
    <row r="130" spans="1:14" ht="11.25" customHeight="1" x14ac:dyDescent="0.2">
      <c r="A130" s="143" t="s">
        <v>29</v>
      </c>
      <c r="B130" s="588" t="s">
        <v>30</v>
      </c>
      <c r="C130" s="506"/>
      <c r="D130" s="506"/>
      <c r="E130" s="143" t="s">
        <v>31</v>
      </c>
      <c r="F130" s="143">
        <v>80</v>
      </c>
      <c r="G130" s="143">
        <v>80</v>
      </c>
      <c r="H130" s="144"/>
      <c r="I130" s="143">
        <v>6.96</v>
      </c>
      <c r="J130" s="143">
        <v>1.2</v>
      </c>
      <c r="K130" s="143">
        <v>32.96</v>
      </c>
      <c r="L130" s="143">
        <v>181</v>
      </c>
      <c r="M130" s="145">
        <v>60</v>
      </c>
      <c r="N130" s="128">
        <f t="shared" si="3"/>
        <v>4.8</v>
      </c>
    </row>
    <row r="131" spans="1:14" ht="20.399999999999999" x14ac:dyDescent="0.2">
      <c r="A131" s="143"/>
      <c r="B131" s="588"/>
      <c r="C131" s="506" t="s">
        <v>389</v>
      </c>
      <c r="D131" s="506" t="s">
        <v>390</v>
      </c>
      <c r="E131" s="143" t="s">
        <v>32</v>
      </c>
      <c r="F131" s="143">
        <v>10</v>
      </c>
      <c r="G131" s="143"/>
      <c r="H131" s="144"/>
      <c r="I131" s="143">
        <v>2.68</v>
      </c>
      <c r="J131" s="143">
        <v>2.57</v>
      </c>
      <c r="K131" s="143" t="s">
        <v>21</v>
      </c>
      <c r="L131" s="143">
        <v>33.79</v>
      </c>
      <c r="M131" s="145">
        <v>650</v>
      </c>
      <c r="N131" s="128">
        <f t="shared" si="3"/>
        <v>6.5</v>
      </c>
    </row>
    <row r="132" spans="1:14" x14ac:dyDescent="0.2">
      <c r="A132" s="143"/>
      <c r="B132" s="506"/>
      <c r="C132" s="506"/>
      <c r="D132" s="506"/>
      <c r="E132" s="143" t="s">
        <v>33</v>
      </c>
      <c r="F132" s="143">
        <v>10</v>
      </c>
      <c r="G132" s="143"/>
      <c r="H132" s="144"/>
      <c r="I132" s="143">
        <v>0.08</v>
      </c>
      <c r="J132" s="143">
        <v>7.25</v>
      </c>
      <c r="K132" s="143">
        <v>0.26</v>
      </c>
      <c r="L132" s="143">
        <v>66.099999999999994</v>
      </c>
      <c r="M132" s="145">
        <v>670</v>
      </c>
      <c r="N132" s="128">
        <f t="shared" si="3"/>
        <v>6.7</v>
      </c>
    </row>
    <row r="133" spans="1:14" ht="20.399999999999999" x14ac:dyDescent="0.2">
      <c r="A133" s="143"/>
      <c r="B133" s="506" t="s">
        <v>146</v>
      </c>
      <c r="C133" s="506">
        <v>120</v>
      </c>
      <c r="D133" s="506">
        <v>120</v>
      </c>
      <c r="E133" s="143" t="s">
        <v>37</v>
      </c>
      <c r="F133" s="143">
        <v>120</v>
      </c>
      <c r="G133" s="143">
        <v>120</v>
      </c>
      <c r="H133" s="144">
        <v>120</v>
      </c>
      <c r="I133" s="142">
        <v>1.8</v>
      </c>
      <c r="J133" s="142">
        <v>0.08</v>
      </c>
      <c r="K133" s="142">
        <v>17.2</v>
      </c>
      <c r="L133" s="142">
        <v>74.8</v>
      </c>
      <c r="M133" s="145">
        <v>150</v>
      </c>
      <c r="N133" s="128">
        <f t="shared" si="3"/>
        <v>18</v>
      </c>
    </row>
    <row r="134" spans="1:14" x14ac:dyDescent="0.2">
      <c r="A134" s="143" t="s">
        <v>38</v>
      </c>
      <c r="B134" s="506" t="s">
        <v>39</v>
      </c>
      <c r="C134" s="506">
        <v>100</v>
      </c>
      <c r="D134" s="506">
        <v>100</v>
      </c>
      <c r="E134" s="143" t="s">
        <v>437</v>
      </c>
      <c r="F134" s="143">
        <v>200</v>
      </c>
      <c r="G134" s="143">
        <v>100</v>
      </c>
      <c r="H134" s="144">
        <v>100</v>
      </c>
      <c r="I134" s="142"/>
      <c r="J134" s="142"/>
      <c r="K134" s="142">
        <v>19</v>
      </c>
      <c r="L134" s="142">
        <v>75</v>
      </c>
      <c r="M134" s="145">
        <v>80</v>
      </c>
      <c r="N134" s="128">
        <f t="shared" si="3"/>
        <v>16</v>
      </c>
    </row>
    <row r="135" spans="1:14" ht="11.25" customHeight="1" x14ac:dyDescent="0.2">
      <c r="A135" s="586" t="s">
        <v>40</v>
      </c>
      <c r="B135" s="587"/>
      <c r="C135" s="505"/>
      <c r="D135" s="505"/>
      <c r="E135" s="143"/>
      <c r="F135" s="143"/>
      <c r="G135" s="143"/>
      <c r="H135" s="144"/>
      <c r="I135" s="142" t="e">
        <f>#REF!+#REF!+#REF!+I133+I134</f>
        <v>#REF!</v>
      </c>
      <c r="J135" s="142" t="e">
        <f>#REF!+#REF!+#REF!+J133+J134</f>
        <v>#REF!</v>
      </c>
      <c r="K135" s="142" t="e">
        <f>#REF!+#REF!+#REF!+K133+K134</f>
        <v>#REF!</v>
      </c>
      <c r="L135" s="142" t="e">
        <f>#REF!+#REF!+#REF!+L133+L134</f>
        <v>#REF!</v>
      </c>
      <c r="M135" s="142"/>
      <c r="N135" s="129">
        <f>SUM(N120:N134)</f>
        <v>69.722460000000012</v>
      </c>
    </row>
    <row r="136" spans="1:14" x14ac:dyDescent="0.2">
      <c r="A136" s="143" t="s">
        <v>41</v>
      </c>
      <c r="B136" s="506"/>
      <c r="C136" s="506"/>
      <c r="D136" s="506"/>
      <c r="E136" s="143"/>
      <c r="F136" s="143"/>
      <c r="G136" s="143"/>
      <c r="H136" s="144"/>
      <c r="I136" s="143"/>
      <c r="J136" s="143"/>
      <c r="K136" s="143"/>
      <c r="L136" s="143"/>
      <c r="M136" s="145"/>
      <c r="N136" s="128"/>
    </row>
    <row r="137" spans="1:14" ht="11.25" customHeight="1" x14ac:dyDescent="0.2">
      <c r="A137" s="143" t="s">
        <v>191</v>
      </c>
      <c r="B137" s="588" t="s">
        <v>192</v>
      </c>
      <c r="C137" s="506"/>
      <c r="D137" s="506"/>
      <c r="E137" s="143" t="s">
        <v>51</v>
      </c>
      <c r="F137" s="143">
        <v>46</v>
      </c>
      <c r="G137" s="143">
        <v>33.200000000000003</v>
      </c>
      <c r="H137" s="144"/>
      <c r="I137" s="143">
        <v>0.92</v>
      </c>
      <c r="J137" s="143">
        <v>0.1</v>
      </c>
      <c r="K137" s="143">
        <v>6.4</v>
      </c>
      <c r="L137" s="143">
        <v>26.5</v>
      </c>
      <c r="M137" s="145">
        <v>35</v>
      </c>
      <c r="N137" s="128">
        <f t="shared" si="3"/>
        <v>1.61</v>
      </c>
    </row>
    <row r="138" spans="1:14" x14ac:dyDescent="0.2">
      <c r="A138" s="143"/>
      <c r="B138" s="588"/>
      <c r="C138" s="506"/>
      <c r="D138" s="506"/>
      <c r="E138" s="143" t="s">
        <v>149</v>
      </c>
      <c r="F138" s="143">
        <v>31</v>
      </c>
      <c r="G138" s="143">
        <v>24.8</v>
      </c>
      <c r="H138" s="144"/>
      <c r="I138" s="143">
        <v>0.46</v>
      </c>
      <c r="J138" s="143">
        <v>0.02</v>
      </c>
      <c r="K138" s="143">
        <v>2.57</v>
      </c>
      <c r="L138" s="143">
        <v>10.42</v>
      </c>
      <c r="M138" s="145">
        <v>30</v>
      </c>
      <c r="N138" s="128">
        <f t="shared" si="3"/>
        <v>0.93</v>
      </c>
    </row>
    <row r="139" spans="1:14" x14ac:dyDescent="0.2">
      <c r="A139" s="521"/>
      <c r="B139" s="474"/>
      <c r="C139" s="474"/>
      <c r="D139" s="474"/>
      <c r="E139" s="521" t="s">
        <v>44</v>
      </c>
      <c r="F139" s="521">
        <v>19</v>
      </c>
      <c r="G139" s="521">
        <v>15.2</v>
      </c>
      <c r="H139" s="498"/>
      <c r="I139" s="521">
        <v>0.25</v>
      </c>
      <c r="J139" s="521">
        <v>0.01</v>
      </c>
      <c r="K139" s="521">
        <v>1.38</v>
      </c>
      <c r="L139" s="521">
        <v>5.18</v>
      </c>
      <c r="M139" s="72">
        <v>45</v>
      </c>
      <c r="N139" s="128">
        <f t="shared" si="3"/>
        <v>0.85499999999999998</v>
      </c>
    </row>
    <row r="140" spans="1:14" x14ac:dyDescent="0.2">
      <c r="A140" s="521"/>
      <c r="B140" s="474"/>
      <c r="C140" s="474"/>
      <c r="D140" s="474"/>
      <c r="E140" s="521" t="s">
        <v>54</v>
      </c>
      <c r="F140" s="521">
        <v>30</v>
      </c>
      <c r="G140" s="521">
        <v>30</v>
      </c>
      <c r="H140" s="498"/>
      <c r="I140" s="521">
        <v>0.24</v>
      </c>
      <c r="J140" s="521">
        <v>0.03</v>
      </c>
      <c r="K140" s="521">
        <v>0.48</v>
      </c>
      <c r="L140" s="521">
        <v>3.9</v>
      </c>
      <c r="M140" s="72">
        <v>137</v>
      </c>
      <c r="N140" s="128">
        <f t="shared" si="3"/>
        <v>4.1100000000000003</v>
      </c>
    </row>
    <row r="141" spans="1:14" x14ac:dyDescent="0.2">
      <c r="A141" s="521"/>
      <c r="B141" s="474"/>
      <c r="C141" s="474">
        <v>80</v>
      </c>
      <c r="D141" s="474">
        <v>120</v>
      </c>
      <c r="E141" s="521" t="s">
        <v>193</v>
      </c>
      <c r="F141" s="521">
        <v>15</v>
      </c>
      <c r="G141" s="521">
        <v>0.75</v>
      </c>
      <c r="H141" s="498"/>
      <c r="I141" s="521">
        <v>0.18</v>
      </c>
      <c r="J141" s="521">
        <v>7.0000000000000007E-2</v>
      </c>
      <c r="K141" s="521">
        <v>28.07</v>
      </c>
      <c r="L141" s="521">
        <v>10.95</v>
      </c>
      <c r="M141" s="72">
        <v>170</v>
      </c>
      <c r="N141" s="128">
        <f t="shared" si="3"/>
        <v>2.5499999999999998</v>
      </c>
    </row>
    <row r="142" spans="1:14" x14ac:dyDescent="0.2">
      <c r="A142" s="521"/>
      <c r="B142" s="474"/>
      <c r="C142" s="474"/>
      <c r="D142" s="474"/>
      <c r="E142" s="521" t="s">
        <v>53</v>
      </c>
      <c r="F142" s="521">
        <v>6</v>
      </c>
      <c r="G142" s="521">
        <v>4.4000000000000004</v>
      </c>
      <c r="H142" s="498"/>
      <c r="I142" s="521">
        <v>0.15</v>
      </c>
      <c r="J142" s="521">
        <v>0.02</v>
      </c>
      <c r="K142" s="521">
        <v>0.35</v>
      </c>
      <c r="L142" s="521">
        <v>1.44</v>
      </c>
      <c r="M142" s="72">
        <v>40</v>
      </c>
      <c r="N142" s="128">
        <f t="shared" si="3"/>
        <v>0.24</v>
      </c>
    </row>
    <row r="143" spans="1:14" x14ac:dyDescent="0.2">
      <c r="A143" s="521"/>
      <c r="B143" s="474"/>
      <c r="C143" s="474"/>
      <c r="D143" s="474"/>
      <c r="E143" s="521" t="s">
        <v>52</v>
      </c>
      <c r="F143" s="521">
        <v>5</v>
      </c>
      <c r="G143" s="521">
        <v>5</v>
      </c>
      <c r="H143" s="498"/>
      <c r="I143" s="521" t="s">
        <v>21</v>
      </c>
      <c r="J143" s="521">
        <v>4.99</v>
      </c>
      <c r="K143" s="521"/>
      <c r="L143" s="521">
        <v>44.95</v>
      </c>
      <c r="M143" s="72">
        <v>140</v>
      </c>
      <c r="N143" s="128">
        <f t="shared" si="3"/>
        <v>0.7</v>
      </c>
    </row>
    <row r="144" spans="1:14" x14ac:dyDescent="0.2">
      <c r="A144" s="521"/>
      <c r="B144" s="474"/>
      <c r="C144" s="474"/>
      <c r="D144" s="474"/>
      <c r="E144" s="521" t="s">
        <v>22</v>
      </c>
      <c r="F144" s="521">
        <v>0.25</v>
      </c>
      <c r="G144" s="521">
        <v>0.25</v>
      </c>
      <c r="H144" s="498"/>
      <c r="I144" s="521"/>
      <c r="J144" s="521"/>
      <c r="K144" s="521"/>
      <c r="L144" s="521"/>
      <c r="M144" s="72">
        <v>16</v>
      </c>
      <c r="N144" s="128">
        <f t="shared" si="3"/>
        <v>4.0000000000000001E-3</v>
      </c>
    </row>
    <row r="145" spans="1:14" ht="20.399999999999999" x14ac:dyDescent="0.2">
      <c r="A145" s="521" t="s">
        <v>196</v>
      </c>
      <c r="B145" s="474" t="s">
        <v>197</v>
      </c>
      <c r="C145" s="474"/>
      <c r="D145" s="474"/>
      <c r="E145" s="521" t="s">
        <v>198</v>
      </c>
      <c r="F145" s="521">
        <v>20</v>
      </c>
      <c r="G145" s="521">
        <v>20</v>
      </c>
      <c r="H145" s="498"/>
      <c r="I145" s="521">
        <v>0.13</v>
      </c>
      <c r="J145" s="521" t="s">
        <v>21</v>
      </c>
      <c r="K145" s="521">
        <v>0.91</v>
      </c>
      <c r="L145" s="521">
        <v>4.0999999999999996</v>
      </c>
      <c r="M145" s="72">
        <v>50</v>
      </c>
      <c r="N145" s="128">
        <f t="shared" si="3"/>
        <v>1</v>
      </c>
    </row>
    <row r="146" spans="1:14" x14ac:dyDescent="0.2">
      <c r="A146" s="521"/>
      <c r="B146" s="474"/>
      <c r="C146" s="474"/>
      <c r="D146" s="474"/>
      <c r="E146" s="521" t="s">
        <v>22</v>
      </c>
      <c r="F146" s="521">
        <v>0.5</v>
      </c>
      <c r="G146" s="521">
        <v>0.5</v>
      </c>
      <c r="H146" s="498"/>
      <c r="I146" s="521" t="s">
        <v>21</v>
      </c>
      <c r="J146" s="521" t="s">
        <v>21</v>
      </c>
      <c r="K146" s="521" t="s">
        <v>21</v>
      </c>
      <c r="L146" s="521" t="s">
        <v>21</v>
      </c>
      <c r="M146" s="72">
        <v>16</v>
      </c>
      <c r="N146" s="128">
        <f t="shared" si="3"/>
        <v>8.0000000000000002E-3</v>
      </c>
    </row>
    <row r="147" spans="1:14" x14ac:dyDescent="0.2">
      <c r="A147" s="521"/>
      <c r="B147" s="474"/>
      <c r="C147" s="474"/>
      <c r="D147" s="474"/>
      <c r="E147" s="521" t="s">
        <v>53</v>
      </c>
      <c r="F147" s="521">
        <v>12</v>
      </c>
      <c r="G147" s="521">
        <v>10</v>
      </c>
      <c r="H147" s="498"/>
      <c r="I147" s="521">
        <v>0.17</v>
      </c>
      <c r="J147" s="521">
        <v>0.01</v>
      </c>
      <c r="K147" s="521">
        <v>0.97</v>
      </c>
      <c r="L147" s="521">
        <v>4.13</v>
      </c>
      <c r="M147" s="72">
        <v>40</v>
      </c>
      <c r="N147" s="128">
        <f t="shared" si="3"/>
        <v>0.48</v>
      </c>
    </row>
    <row r="148" spans="1:14" x14ac:dyDescent="0.2">
      <c r="A148" s="521"/>
      <c r="B148" s="474"/>
      <c r="C148" s="474"/>
      <c r="D148" s="474"/>
      <c r="E148" s="521" t="s">
        <v>44</v>
      </c>
      <c r="F148" s="521">
        <v>12.5</v>
      </c>
      <c r="G148" s="521">
        <v>10</v>
      </c>
      <c r="H148" s="498"/>
      <c r="I148" s="521" t="s">
        <v>21</v>
      </c>
      <c r="J148" s="521">
        <v>4</v>
      </c>
      <c r="K148" s="521" t="s">
        <v>21</v>
      </c>
      <c r="L148" s="521">
        <v>35.96</v>
      </c>
      <c r="M148" s="72">
        <v>45</v>
      </c>
      <c r="N148" s="128">
        <f t="shared" si="3"/>
        <v>0.5625</v>
      </c>
    </row>
    <row r="149" spans="1:14" x14ac:dyDescent="0.2">
      <c r="A149" s="521"/>
      <c r="B149" s="474"/>
      <c r="C149" s="474"/>
      <c r="D149" s="474"/>
      <c r="E149" s="521" t="s">
        <v>52</v>
      </c>
      <c r="F149" s="521">
        <v>5</v>
      </c>
      <c r="G149" s="521">
        <v>5</v>
      </c>
      <c r="H149" s="498"/>
      <c r="I149" s="521">
        <v>1.95</v>
      </c>
      <c r="J149" s="521">
        <v>4.9000000000000004</v>
      </c>
      <c r="K149" s="521">
        <v>2.91</v>
      </c>
      <c r="L149" s="521">
        <v>8.82</v>
      </c>
      <c r="M149" s="72">
        <v>140</v>
      </c>
      <c r="N149" s="128">
        <f t="shared" si="3"/>
        <v>0.7</v>
      </c>
    </row>
    <row r="150" spans="1:14" x14ac:dyDescent="0.2">
      <c r="A150" s="521"/>
      <c r="B150" s="474"/>
      <c r="C150" s="474"/>
      <c r="D150" s="474"/>
      <c r="E150" s="521" t="s">
        <v>56</v>
      </c>
      <c r="F150" s="521">
        <v>40</v>
      </c>
      <c r="G150" s="521" t="s">
        <v>115</v>
      </c>
      <c r="H150" s="498"/>
      <c r="I150" s="521">
        <v>10</v>
      </c>
      <c r="J150" s="521">
        <v>6.48</v>
      </c>
      <c r="K150" s="521" t="s">
        <v>21</v>
      </c>
      <c r="L150" s="521">
        <v>88.29</v>
      </c>
      <c r="M150" s="72">
        <v>440</v>
      </c>
      <c r="N150" s="128">
        <f t="shared" si="3"/>
        <v>17.600000000000001</v>
      </c>
    </row>
    <row r="151" spans="1:14" ht="11.25" customHeight="1" x14ac:dyDescent="0.2">
      <c r="A151" s="92" t="s">
        <v>205</v>
      </c>
      <c r="B151" s="480" t="s">
        <v>449</v>
      </c>
      <c r="C151" s="480"/>
      <c r="D151" s="480"/>
      <c r="E151" s="92" t="s">
        <v>450</v>
      </c>
      <c r="F151" s="92">
        <v>160</v>
      </c>
      <c r="G151" s="92">
        <v>112</v>
      </c>
      <c r="H151" s="92"/>
      <c r="I151" s="92" t="s">
        <v>21</v>
      </c>
      <c r="J151" s="92" t="s">
        <v>21</v>
      </c>
      <c r="K151" s="92" t="s">
        <v>21</v>
      </c>
      <c r="L151" s="92">
        <v>0.21</v>
      </c>
      <c r="M151" s="72">
        <v>270</v>
      </c>
      <c r="N151" s="128">
        <f t="shared" si="3"/>
        <v>43.2</v>
      </c>
    </row>
    <row r="152" spans="1:14" x14ac:dyDescent="0.2">
      <c r="A152" s="92"/>
      <c r="B152" s="479"/>
      <c r="C152" s="479"/>
      <c r="D152" s="479"/>
      <c r="E152" s="92" t="s">
        <v>77</v>
      </c>
      <c r="F152" s="92">
        <v>4</v>
      </c>
      <c r="G152" s="92">
        <v>4</v>
      </c>
      <c r="H152" s="92"/>
      <c r="I152" s="92">
        <v>0.22</v>
      </c>
      <c r="J152" s="92">
        <v>0.02</v>
      </c>
      <c r="K152" s="92">
        <v>1.44</v>
      </c>
      <c r="L152" s="92">
        <v>6.62</v>
      </c>
      <c r="M152" s="72">
        <v>40</v>
      </c>
      <c r="N152" s="128">
        <f t="shared" si="3"/>
        <v>0.16</v>
      </c>
    </row>
    <row r="153" spans="1:14" x14ac:dyDescent="0.2">
      <c r="A153" s="92"/>
      <c r="B153" s="479"/>
      <c r="C153" s="479"/>
      <c r="D153" s="479"/>
      <c r="E153" s="92" t="s">
        <v>53</v>
      </c>
      <c r="F153" s="92">
        <v>48</v>
      </c>
      <c r="G153" s="92">
        <v>40</v>
      </c>
      <c r="H153" s="92"/>
      <c r="I153" s="92">
        <v>0.56999999999999995</v>
      </c>
      <c r="J153" s="92">
        <v>0.06</v>
      </c>
      <c r="K153" s="92">
        <v>0.47</v>
      </c>
      <c r="L153" s="92">
        <v>15.82</v>
      </c>
      <c r="M153" s="72">
        <v>40</v>
      </c>
      <c r="N153" s="128">
        <f t="shared" si="3"/>
        <v>1.92</v>
      </c>
    </row>
    <row r="154" spans="1:14" x14ac:dyDescent="0.2">
      <c r="A154" s="92"/>
      <c r="B154" s="479"/>
      <c r="C154" s="479"/>
      <c r="D154" s="479"/>
      <c r="E154" s="92" t="s">
        <v>22</v>
      </c>
      <c r="F154" s="92">
        <v>0.6</v>
      </c>
      <c r="G154" s="92">
        <v>0.6</v>
      </c>
      <c r="H154" s="92"/>
      <c r="I154" s="92" t="s">
        <v>21</v>
      </c>
      <c r="J154" s="92" t="s">
        <v>21</v>
      </c>
      <c r="K154" s="92" t="s">
        <v>21</v>
      </c>
      <c r="L154" s="92" t="s">
        <v>21</v>
      </c>
      <c r="M154" s="72">
        <v>16</v>
      </c>
      <c r="N154" s="128">
        <f t="shared" si="3"/>
        <v>9.5999999999999992E-3</v>
      </c>
    </row>
    <row r="155" spans="1:14" ht="11.25" customHeight="1" x14ac:dyDescent="0.2">
      <c r="A155" s="92"/>
      <c r="B155" s="479"/>
      <c r="C155" s="479"/>
      <c r="D155" s="479"/>
      <c r="E155" s="92" t="s">
        <v>52</v>
      </c>
      <c r="F155" s="92">
        <v>15</v>
      </c>
      <c r="G155" s="92">
        <v>15</v>
      </c>
      <c r="H155" s="92"/>
      <c r="I155" s="92" t="s">
        <v>21</v>
      </c>
      <c r="J155" s="92">
        <v>1.99</v>
      </c>
      <c r="K155" s="92" t="s">
        <v>21</v>
      </c>
      <c r="L155" s="92">
        <v>17.98</v>
      </c>
      <c r="M155" s="72">
        <v>140</v>
      </c>
      <c r="N155" s="128">
        <v>5.44</v>
      </c>
    </row>
    <row r="156" spans="1:14" x14ac:dyDescent="0.2">
      <c r="A156" s="521" t="s">
        <v>204</v>
      </c>
      <c r="B156" s="474" t="s">
        <v>120</v>
      </c>
      <c r="C156" s="474">
        <v>40</v>
      </c>
      <c r="D156" s="474">
        <v>60</v>
      </c>
      <c r="E156" s="521" t="s">
        <v>52</v>
      </c>
      <c r="F156" s="521">
        <v>1</v>
      </c>
      <c r="G156" s="521"/>
      <c r="H156" s="498"/>
      <c r="I156" s="521">
        <v>0.26</v>
      </c>
      <c r="J156" s="521">
        <v>0.02</v>
      </c>
      <c r="K156" s="521">
        <v>1.71</v>
      </c>
      <c r="L156" s="521">
        <v>8.35</v>
      </c>
      <c r="M156" s="72">
        <v>140</v>
      </c>
      <c r="N156" s="128">
        <f t="shared" ref="N156" si="4">F156*M156/1000</f>
        <v>0.14000000000000001</v>
      </c>
    </row>
    <row r="157" spans="1:14" x14ac:dyDescent="0.2">
      <c r="A157" s="521"/>
      <c r="B157" s="474"/>
      <c r="C157" s="474"/>
      <c r="D157" s="474"/>
      <c r="E157" s="521" t="s">
        <v>65</v>
      </c>
      <c r="F157" s="521">
        <v>2.5</v>
      </c>
      <c r="G157" s="521"/>
      <c r="H157" s="498"/>
      <c r="I157" s="521">
        <v>0.18</v>
      </c>
      <c r="J157" s="521" t="s">
        <v>21</v>
      </c>
      <c r="K157" s="521">
        <v>0.62</v>
      </c>
      <c r="L157" s="521">
        <v>3.4</v>
      </c>
      <c r="M157" s="72">
        <v>40</v>
      </c>
      <c r="N157" s="128">
        <f t="shared" si="3"/>
        <v>0.1</v>
      </c>
    </row>
    <row r="158" spans="1:14" x14ac:dyDescent="0.2">
      <c r="A158" s="521"/>
      <c r="B158" s="474"/>
      <c r="C158" s="474"/>
      <c r="D158" s="474"/>
      <c r="E158" s="521" t="s">
        <v>452</v>
      </c>
      <c r="F158" s="521">
        <v>5</v>
      </c>
      <c r="G158" s="521"/>
      <c r="H158" s="498"/>
      <c r="I158" s="521">
        <v>0.05</v>
      </c>
      <c r="J158" s="521">
        <v>0</v>
      </c>
      <c r="K158" s="521">
        <v>0.28000000000000003</v>
      </c>
      <c r="L158" s="521">
        <v>1.32</v>
      </c>
      <c r="M158" s="72">
        <v>175</v>
      </c>
      <c r="N158" s="128">
        <f t="shared" si="3"/>
        <v>0.875</v>
      </c>
    </row>
    <row r="159" spans="1:14" x14ac:dyDescent="0.2">
      <c r="A159" s="521"/>
      <c r="B159" s="474"/>
      <c r="C159" s="474"/>
      <c r="D159" s="474"/>
      <c r="E159" s="521" t="s">
        <v>44</v>
      </c>
      <c r="F159" s="521">
        <v>5</v>
      </c>
      <c r="G159" s="521">
        <v>4</v>
      </c>
      <c r="H159" s="498"/>
      <c r="I159" s="521">
        <v>0.01</v>
      </c>
      <c r="J159" s="521" t="s">
        <v>21</v>
      </c>
      <c r="K159" s="521">
        <v>0.09</v>
      </c>
      <c r="L159" s="521">
        <v>0.41</v>
      </c>
      <c r="M159" s="72">
        <v>45</v>
      </c>
      <c r="N159" s="128">
        <f t="shared" si="3"/>
        <v>0.22500000000000001</v>
      </c>
    </row>
    <row r="160" spans="1:14" x14ac:dyDescent="0.2">
      <c r="A160" s="521"/>
      <c r="B160" s="474"/>
      <c r="C160" s="474"/>
      <c r="D160" s="474"/>
      <c r="E160" s="521" t="s">
        <v>53</v>
      </c>
      <c r="F160" s="521">
        <v>1.2</v>
      </c>
      <c r="G160" s="521">
        <v>1</v>
      </c>
      <c r="H160" s="498"/>
      <c r="I160" s="521" t="s">
        <v>21</v>
      </c>
      <c r="J160" s="521" t="s">
        <v>21</v>
      </c>
      <c r="K160" s="521">
        <v>0.79</v>
      </c>
      <c r="L160" s="521">
        <v>3.03</v>
      </c>
      <c r="M160" s="72">
        <v>40</v>
      </c>
      <c r="N160" s="128">
        <f t="shared" si="3"/>
        <v>4.8000000000000001E-2</v>
      </c>
    </row>
    <row r="161" spans="1:15" x14ac:dyDescent="0.2">
      <c r="A161" s="521"/>
      <c r="B161" s="474"/>
      <c r="C161" s="474"/>
      <c r="D161" s="474"/>
      <c r="E161" s="521" t="s">
        <v>20</v>
      </c>
      <c r="F161" s="521">
        <v>0.7</v>
      </c>
      <c r="G161" s="521"/>
      <c r="H161" s="498"/>
      <c r="I161" s="521">
        <v>0.91</v>
      </c>
      <c r="J161" s="521">
        <v>2.04</v>
      </c>
      <c r="K161" s="521">
        <v>4.0999999999999996</v>
      </c>
      <c r="L161" s="521">
        <v>27.35</v>
      </c>
      <c r="M161" s="72">
        <v>80</v>
      </c>
      <c r="N161" s="128">
        <f t="shared" si="3"/>
        <v>5.6000000000000001E-2</v>
      </c>
    </row>
    <row r="162" spans="1:15" ht="11.25" customHeight="1" x14ac:dyDescent="0.2">
      <c r="A162" s="546" t="s">
        <v>205</v>
      </c>
      <c r="B162" s="547" t="s">
        <v>206</v>
      </c>
      <c r="C162" s="489"/>
      <c r="D162" s="489"/>
      <c r="E162" s="488" t="s">
        <v>207</v>
      </c>
      <c r="F162" s="488">
        <v>35.700000000000003</v>
      </c>
      <c r="G162" s="488">
        <v>35.700000000000003</v>
      </c>
      <c r="H162" s="488"/>
      <c r="I162" s="488">
        <v>2.8</v>
      </c>
      <c r="J162" s="488">
        <v>0.4</v>
      </c>
      <c r="K162" s="488">
        <v>28.5</v>
      </c>
      <c r="L162" s="488">
        <v>132</v>
      </c>
      <c r="M162" s="110">
        <v>90</v>
      </c>
      <c r="N162" s="128">
        <f t="shared" si="3"/>
        <v>3.2130000000000005</v>
      </c>
    </row>
    <row r="163" spans="1:15" x14ac:dyDescent="0.2">
      <c r="A163" s="546"/>
      <c r="B163" s="548"/>
      <c r="C163" s="490"/>
      <c r="D163" s="490"/>
      <c r="E163" s="488" t="s">
        <v>208</v>
      </c>
      <c r="F163" s="488">
        <v>5</v>
      </c>
      <c r="G163" s="488">
        <v>5</v>
      </c>
      <c r="H163" s="488"/>
      <c r="I163" s="488"/>
      <c r="J163" s="488">
        <v>14.9</v>
      </c>
      <c r="K163" s="488"/>
      <c r="L163" s="488">
        <v>134.80000000000001</v>
      </c>
      <c r="M163" s="110">
        <v>670</v>
      </c>
      <c r="N163" s="128">
        <f t="shared" si="3"/>
        <v>3.35</v>
      </c>
    </row>
    <row r="164" spans="1:15" x14ac:dyDescent="0.2">
      <c r="A164" s="546"/>
      <c r="B164" s="490"/>
      <c r="C164" s="490">
        <v>180</v>
      </c>
      <c r="D164" s="490">
        <v>220</v>
      </c>
      <c r="E164" s="488" t="s">
        <v>209</v>
      </c>
      <c r="F164" s="488">
        <v>2</v>
      </c>
      <c r="G164" s="488">
        <v>2</v>
      </c>
      <c r="H164" s="488"/>
      <c r="I164" s="488"/>
      <c r="J164" s="488"/>
      <c r="K164" s="488"/>
      <c r="L164" s="488"/>
      <c r="M164" s="110">
        <v>16</v>
      </c>
      <c r="N164" s="128">
        <f t="shared" si="3"/>
        <v>3.2000000000000001E-2</v>
      </c>
    </row>
    <row r="165" spans="1:15" ht="11.25" customHeight="1" x14ac:dyDescent="0.2">
      <c r="A165" s="521" t="s">
        <v>182</v>
      </c>
      <c r="B165" s="541" t="s">
        <v>183</v>
      </c>
      <c r="C165" s="484"/>
      <c r="D165" s="484"/>
      <c r="E165" s="521" t="s">
        <v>46</v>
      </c>
      <c r="F165" s="521">
        <v>25</v>
      </c>
      <c r="G165" s="521">
        <v>22</v>
      </c>
      <c r="H165" s="498"/>
      <c r="I165" s="521">
        <v>0.1</v>
      </c>
      <c r="J165" s="521">
        <v>0.09</v>
      </c>
      <c r="K165" s="521">
        <v>2.2000000000000002</v>
      </c>
      <c r="L165" s="521">
        <v>9.9</v>
      </c>
      <c r="M165" s="72">
        <v>100</v>
      </c>
      <c r="N165" s="128">
        <f t="shared" si="3"/>
        <v>2.5</v>
      </c>
    </row>
    <row r="166" spans="1:15" x14ac:dyDescent="0.2">
      <c r="A166" s="521"/>
      <c r="B166" s="542"/>
      <c r="C166" s="485">
        <v>200</v>
      </c>
      <c r="D166" s="485">
        <v>200</v>
      </c>
      <c r="E166" s="521" t="s">
        <v>20</v>
      </c>
      <c r="F166" s="521">
        <v>20</v>
      </c>
      <c r="G166" s="521">
        <v>20</v>
      </c>
      <c r="H166" s="498"/>
      <c r="I166" s="521"/>
      <c r="J166" s="521"/>
      <c r="K166" s="521">
        <v>19.96</v>
      </c>
      <c r="L166" s="521">
        <v>75.8</v>
      </c>
      <c r="M166" s="72">
        <v>80</v>
      </c>
      <c r="N166" s="128">
        <f t="shared" si="3"/>
        <v>1.6</v>
      </c>
    </row>
    <row r="167" spans="1:15" x14ac:dyDescent="0.2">
      <c r="A167" s="521"/>
      <c r="B167" s="474" t="s">
        <v>72</v>
      </c>
      <c r="C167" s="474" t="s">
        <v>378</v>
      </c>
      <c r="D167" s="474" t="s">
        <v>379</v>
      </c>
      <c r="E167" s="83" t="s">
        <v>73</v>
      </c>
      <c r="F167" s="83">
        <v>40</v>
      </c>
      <c r="G167" s="83">
        <v>40</v>
      </c>
      <c r="H167" s="84">
        <v>40</v>
      </c>
      <c r="I167" s="521">
        <v>3.48</v>
      </c>
      <c r="J167" s="521">
        <v>0.6</v>
      </c>
      <c r="K167" s="521">
        <v>16</v>
      </c>
      <c r="L167" s="521">
        <v>83.6</v>
      </c>
      <c r="M167" s="72">
        <v>60</v>
      </c>
      <c r="N167" s="128">
        <f t="shared" si="3"/>
        <v>2.4</v>
      </c>
    </row>
    <row r="168" spans="1:15" x14ac:dyDescent="0.2">
      <c r="A168" s="521"/>
      <c r="B168" s="474"/>
      <c r="C168" s="474"/>
      <c r="D168" s="474"/>
      <c r="E168" s="521" t="s">
        <v>74</v>
      </c>
      <c r="F168" s="521">
        <v>80</v>
      </c>
      <c r="G168" s="521">
        <v>80</v>
      </c>
      <c r="H168" s="498">
        <v>80</v>
      </c>
      <c r="I168" s="521">
        <v>5.28</v>
      </c>
      <c r="J168" s="521">
        <v>0.96</v>
      </c>
      <c r="K168" s="521">
        <v>28.24</v>
      </c>
      <c r="L168" s="521">
        <v>144.80000000000001</v>
      </c>
      <c r="M168" s="72">
        <v>51</v>
      </c>
      <c r="N168" s="128">
        <f t="shared" si="3"/>
        <v>4.08</v>
      </c>
    </row>
    <row r="169" spans="1:15" ht="22.5" customHeight="1" x14ac:dyDescent="0.2">
      <c r="A169" s="598" t="s">
        <v>279</v>
      </c>
      <c r="B169" s="198" t="s">
        <v>333</v>
      </c>
      <c r="C169" s="198">
        <v>110</v>
      </c>
      <c r="D169" s="198">
        <v>110</v>
      </c>
      <c r="E169" s="199" t="s">
        <v>65</v>
      </c>
      <c r="F169" s="200">
        <v>30</v>
      </c>
      <c r="G169" s="200"/>
      <c r="H169" s="200"/>
      <c r="I169" s="197">
        <v>2</v>
      </c>
      <c r="J169" s="197">
        <v>0.20499999999999999</v>
      </c>
      <c r="K169" s="197">
        <v>12.87</v>
      </c>
      <c r="L169" s="197">
        <v>62.46</v>
      </c>
      <c r="M169" s="181">
        <v>40</v>
      </c>
      <c r="N169" s="207">
        <f t="shared" si="3"/>
        <v>1.2</v>
      </c>
    </row>
    <row r="170" spans="1:15" x14ac:dyDescent="0.2">
      <c r="A170" s="599"/>
      <c r="B170" s="201"/>
      <c r="C170" s="201"/>
      <c r="D170" s="201"/>
      <c r="E170" s="199" t="s">
        <v>20</v>
      </c>
      <c r="F170" s="200">
        <v>1.5</v>
      </c>
      <c r="G170" s="200"/>
      <c r="H170" s="200"/>
      <c r="I170" s="521"/>
      <c r="J170" s="521"/>
      <c r="K170" s="521">
        <v>19.96</v>
      </c>
      <c r="L170" s="521">
        <v>75.8</v>
      </c>
      <c r="M170" s="181">
        <v>80</v>
      </c>
      <c r="N170" s="207">
        <f t="shared" si="3"/>
        <v>0.12</v>
      </c>
    </row>
    <row r="171" spans="1:15" x14ac:dyDescent="0.2">
      <c r="A171" s="202"/>
      <c r="B171" s="201"/>
      <c r="C171" s="201"/>
      <c r="D171" s="201"/>
      <c r="E171" s="199" t="s">
        <v>23</v>
      </c>
      <c r="F171" s="200">
        <v>5</v>
      </c>
      <c r="G171" s="200"/>
      <c r="H171" s="200"/>
      <c r="I171" s="488"/>
      <c r="J171" s="488">
        <v>14.9</v>
      </c>
      <c r="K171" s="488"/>
      <c r="L171" s="488">
        <v>134.80000000000001</v>
      </c>
      <c r="M171" s="181">
        <v>670</v>
      </c>
      <c r="N171" s="207">
        <f t="shared" si="3"/>
        <v>3.35</v>
      </c>
    </row>
    <row r="172" spans="1:15" x14ac:dyDescent="0.2">
      <c r="A172" s="202"/>
      <c r="B172" s="203"/>
      <c r="C172" s="203"/>
      <c r="D172" s="203"/>
      <c r="E172" s="199" t="s">
        <v>454</v>
      </c>
      <c r="F172" s="200">
        <v>0.18</v>
      </c>
      <c r="G172" s="200">
        <v>3</v>
      </c>
      <c r="H172" s="200"/>
      <c r="I172" s="521">
        <v>0.63</v>
      </c>
      <c r="J172" s="521">
        <v>0.56999999999999995</v>
      </c>
      <c r="K172" s="521">
        <v>0.03</v>
      </c>
      <c r="L172" s="521">
        <v>0.73</v>
      </c>
      <c r="M172" s="181">
        <v>12</v>
      </c>
      <c r="N172" s="207">
        <f>F172*M172</f>
        <v>2.16</v>
      </c>
      <c r="O172" s="68"/>
    </row>
    <row r="173" spans="1:15" x14ac:dyDescent="0.2">
      <c r="A173" s="203"/>
      <c r="B173" s="203"/>
      <c r="C173" s="203"/>
      <c r="D173" s="203"/>
      <c r="E173" s="199" t="s">
        <v>129</v>
      </c>
      <c r="F173" s="200">
        <v>1</v>
      </c>
      <c r="G173" s="200"/>
      <c r="H173" s="200"/>
      <c r="I173" s="200" t="s">
        <v>21</v>
      </c>
      <c r="J173" s="200" t="s">
        <v>21</v>
      </c>
      <c r="K173" s="200" t="s">
        <v>21</v>
      </c>
      <c r="L173" s="200" t="s">
        <v>21</v>
      </c>
      <c r="M173" s="181">
        <v>400</v>
      </c>
      <c r="N173" s="207">
        <f t="shared" si="3"/>
        <v>0.4</v>
      </c>
    </row>
    <row r="174" spans="1:15" x14ac:dyDescent="0.2">
      <c r="A174" s="203"/>
      <c r="B174" s="203"/>
      <c r="C174" s="203"/>
      <c r="D174" s="203"/>
      <c r="E174" s="199" t="s">
        <v>22</v>
      </c>
      <c r="F174" s="200">
        <v>0.25</v>
      </c>
      <c r="G174" s="200"/>
      <c r="H174" s="200"/>
      <c r="I174" s="200" t="s">
        <v>21</v>
      </c>
      <c r="J174" s="200" t="s">
        <v>21</v>
      </c>
      <c r="K174" s="200" t="s">
        <v>21</v>
      </c>
      <c r="L174" s="200">
        <v>62.93</v>
      </c>
      <c r="M174" s="181">
        <v>16</v>
      </c>
      <c r="N174" s="207">
        <f t="shared" si="3"/>
        <v>4.0000000000000001E-3</v>
      </c>
    </row>
    <row r="175" spans="1:15" x14ac:dyDescent="0.2">
      <c r="A175" s="203"/>
      <c r="B175" s="203"/>
      <c r="C175" s="203"/>
      <c r="D175" s="203"/>
      <c r="E175" s="199" t="s">
        <v>80</v>
      </c>
      <c r="F175" s="200">
        <v>0.01</v>
      </c>
      <c r="G175" s="200">
        <v>1</v>
      </c>
      <c r="H175" s="200"/>
      <c r="I175" s="521">
        <v>0.63</v>
      </c>
      <c r="J175" s="521">
        <v>0.56999999999999995</v>
      </c>
      <c r="K175" s="521">
        <v>0.03</v>
      </c>
      <c r="L175" s="521">
        <v>0.73</v>
      </c>
      <c r="M175" s="181">
        <v>12</v>
      </c>
      <c r="N175" s="207">
        <f>F175*M175</f>
        <v>0.12</v>
      </c>
    </row>
    <row r="176" spans="1:15" x14ac:dyDescent="0.2">
      <c r="A176" s="203"/>
      <c r="B176" s="203"/>
      <c r="C176" s="203"/>
      <c r="D176" s="203"/>
      <c r="E176" s="199" t="s">
        <v>334</v>
      </c>
      <c r="F176" s="200">
        <v>0.7</v>
      </c>
      <c r="G176" s="200"/>
      <c r="H176" s="200"/>
      <c r="I176" s="488"/>
      <c r="J176" s="488">
        <v>14.9</v>
      </c>
      <c r="K176" s="488"/>
      <c r="L176" s="488">
        <v>134.80000000000001</v>
      </c>
      <c r="M176" s="181">
        <v>140</v>
      </c>
      <c r="N176" s="207">
        <f t="shared" si="3"/>
        <v>9.8000000000000004E-2</v>
      </c>
    </row>
    <row r="177" spans="1:14" x14ac:dyDescent="0.2">
      <c r="A177" s="203"/>
      <c r="B177" s="203"/>
      <c r="C177" s="203"/>
      <c r="D177" s="203"/>
      <c r="E177" s="199" t="s">
        <v>51</v>
      </c>
      <c r="F177" s="200">
        <v>108</v>
      </c>
      <c r="G177" s="200"/>
      <c r="H177" s="200"/>
      <c r="I177" s="200">
        <v>1.28</v>
      </c>
      <c r="J177" s="200">
        <v>0.26</v>
      </c>
      <c r="K177" s="200">
        <v>10.43</v>
      </c>
      <c r="L177" s="200">
        <v>375.43</v>
      </c>
      <c r="M177" s="181">
        <v>35</v>
      </c>
      <c r="N177" s="207">
        <f t="shared" si="3"/>
        <v>3.78</v>
      </c>
    </row>
    <row r="178" spans="1:14" x14ac:dyDescent="0.2">
      <c r="A178" s="203"/>
      <c r="B178" s="203"/>
      <c r="C178" s="203"/>
      <c r="D178" s="203"/>
      <c r="E178" s="199" t="s">
        <v>454</v>
      </c>
      <c r="F178" s="200">
        <v>0.26</v>
      </c>
      <c r="G178" s="200" t="s">
        <v>335</v>
      </c>
      <c r="H178" s="200"/>
      <c r="I178" s="200">
        <v>1.59</v>
      </c>
      <c r="J178" s="200">
        <v>1.28</v>
      </c>
      <c r="K178" s="200">
        <v>7.5999999999999998E-2</v>
      </c>
      <c r="L178" s="204">
        <v>17.07</v>
      </c>
      <c r="M178" s="181">
        <v>12</v>
      </c>
      <c r="N178" s="207">
        <f>F178*M178</f>
        <v>3.12</v>
      </c>
    </row>
    <row r="179" spans="1:14" x14ac:dyDescent="0.2">
      <c r="A179" s="203"/>
      <c r="B179" s="203"/>
      <c r="C179" s="203"/>
      <c r="D179" s="203"/>
      <c r="E179" s="199" t="s">
        <v>23</v>
      </c>
      <c r="F179" s="200">
        <v>7.5</v>
      </c>
      <c r="G179" s="200"/>
      <c r="H179" s="200"/>
      <c r="I179" s="200">
        <v>0.06</v>
      </c>
      <c r="J179" s="200">
        <v>5.43</v>
      </c>
      <c r="K179" s="200">
        <v>0.06</v>
      </c>
      <c r="L179" s="204">
        <v>49.8</v>
      </c>
      <c r="M179" s="181">
        <v>670</v>
      </c>
      <c r="N179" s="207">
        <f t="shared" si="3"/>
        <v>5.0250000000000004</v>
      </c>
    </row>
    <row r="180" spans="1:14" x14ac:dyDescent="0.2">
      <c r="A180" s="521"/>
      <c r="B180" s="474" t="s">
        <v>462</v>
      </c>
      <c r="C180" s="474">
        <v>100</v>
      </c>
      <c r="D180" s="474">
        <v>100</v>
      </c>
      <c r="E180" s="521" t="s">
        <v>462</v>
      </c>
      <c r="F180" s="521">
        <v>100</v>
      </c>
      <c r="G180" s="521">
        <v>100</v>
      </c>
      <c r="H180" s="498"/>
      <c r="I180" s="77">
        <v>0.2</v>
      </c>
      <c r="J180" s="77">
        <v>5.4</v>
      </c>
      <c r="K180" s="77">
        <v>32</v>
      </c>
      <c r="L180" s="77">
        <v>144</v>
      </c>
      <c r="M180" s="72">
        <v>500</v>
      </c>
      <c r="N180" s="207">
        <f t="shared" si="3"/>
        <v>50</v>
      </c>
    </row>
    <row r="181" spans="1:14" ht="11.25" customHeight="1" x14ac:dyDescent="0.2">
      <c r="A181" s="543" t="s">
        <v>134</v>
      </c>
      <c r="B181" s="532"/>
      <c r="C181" s="475"/>
      <c r="D181" s="475"/>
      <c r="E181" s="77"/>
      <c r="F181" s="77"/>
      <c r="G181" s="77"/>
      <c r="H181" s="486"/>
      <c r="I181" s="88" t="e">
        <f>#REF!+#REF!+#REF!+#REF!+#REF!+#REF!+#REF!+#REF!+I180</f>
        <v>#REF!</v>
      </c>
      <c r="J181" s="88" t="e">
        <f>#REF!+#REF!+#REF!+#REF!+#REF!+#REF!+#REF!+#REF!+J180</f>
        <v>#REF!</v>
      </c>
      <c r="K181" s="88" t="e">
        <f>#REF!+#REF!+#REF!+#REF!+#REF!+#REF!+#REF!+#REF!+K180</f>
        <v>#REF!</v>
      </c>
      <c r="L181" s="88" t="e">
        <f>#REF!+#REF!+#REF!+#REF!+#REF!+#REF!+#REF!+#REF!+L180</f>
        <v>#REF!</v>
      </c>
      <c r="M181" s="77"/>
      <c r="N181" s="208">
        <f>SUM(N137:N180)</f>
        <v>170.07509999999999</v>
      </c>
    </row>
    <row r="182" spans="1:14" ht="11.25" customHeight="1" x14ac:dyDescent="0.2">
      <c r="A182" s="628" t="s">
        <v>85</v>
      </c>
      <c r="B182" s="617"/>
      <c r="C182" s="519"/>
      <c r="D182" s="519"/>
      <c r="E182" s="443"/>
      <c r="F182" s="443"/>
      <c r="G182" s="443"/>
      <c r="H182" s="444"/>
      <c r="I182" s="444" t="e">
        <f>I135+I181</f>
        <v>#REF!</v>
      </c>
      <c r="J182" s="444" t="e">
        <f>J135+J181</f>
        <v>#REF!</v>
      </c>
      <c r="K182" s="444" t="e">
        <f>K135+K181</f>
        <v>#REF!</v>
      </c>
      <c r="L182" s="444" t="e">
        <f>L135+L181</f>
        <v>#REF!</v>
      </c>
      <c r="M182" s="444"/>
      <c r="N182" s="445">
        <f>N181+N135</f>
        <v>239.79756</v>
      </c>
    </row>
    <row r="183" spans="1:14" ht="20.399999999999999" x14ac:dyDescent="0.2">
      <c r="A183" s="486" t="s">
        <v>86</v>
      </c>
      <c r="B183" s="486" t="s">
        <v>2</v>
      </c>
      <c r="C183" s="486"/>
      <c r="D183" s="486"/>
      <c r="E183" s="486" t="s">
        <v>3</v>
      </c>
      <c r="F183" s="486" t="s">
        <v>4</v>
      </c>
      <c r="G183" s="486" t="s">
        <v>5</v>
      </c>
      <c r="H183" s="486" t="s">
        <v>6</v>
      </c>
      <c r="I183" s="486" t="s">
        <v>7</v>
      </c>
      <c r="J183" s="486" t="s">
        <v>8</v>
      </c>
      <c r="K183" s="486" t="s">
        <v>9</v>
      </c>
      <c r="L183" s="486" t="s">
        <v>10</v>
      </c>
      <c r="M183" s="72" t="s">
        <v>11</v>
      </c>
      <c r="N183" s="128"/>
    </row>
    <row r="184" spans="1:14" x14ac:dyDescent="0.2">
      <c r="A184" s="624" t="s">
        <v>336</v>
      </c>
      <c r="B184" s="625"/>
      <c r="C184" s="500"/>
      <c r="D184" s="500"/>
      <c r="E184" s="521"/>
      <c r="F184" s="521"/>
      <c r="G184" s="521"/>
      <c r="H184" s="498"/>
      <c r="I184" s="521"/>
      <c r="J184" s="521"/>
      <c r="K184" s="521"/>
      <c r="L184" s="521"/>
      <c r="M184" s="87"/>
      <c r="N184" s="128"/>
    </row>
    <row r="185" spans="1:14" x14ac:dyDescent="0.2">
      <c r="A185" s="574" t="s">
        <v>14</v>
      </c>
      <c r="B185" s="575"/>
      <c r="C185" s="501"/>
      <c r="D185" s="501"/>
      <c r="E185" s="521"/>
      <c r="F185" s="521"/>
      <c r="G185" s="521"/>
      <c r="H185" s="498"/>
      <c r="I185" s="521"/>
      <c r="J185" s="521"/>
      <c r="K185" s="521"/>
      <c r="L185" s="521"/>
      <c r="M185" s="87"/>
      <c r="N185" s="128"/>
    </row>
    <row r="186" spans="1:14" ht="11.25" customHeight="1" x14ac:dyDescent="0.2">
      <c r="A186" s="528"/>
      <c r="B186" s="576" t="s">
        <v>87</v>
      </c>
      <c r="C186" s="502"/>
      <c r="D186" s="502"/>
      <c r="E186" s="521" t="s">
        <v>88</v>
      </c>
      <c r="F186" s="521">
        <v>48</v>
      </c>
      <c r="G186" s="521">
        <v>47.52</v>
      </c>
      <c r="H186" s="498"/>
      <c r="I186" s="521">
        <v>3.36</v>
      </c>
      <c r="J186" s="521">
        <v>0.56999999999999995</v>
      </c>
      <c r="K186" s="521">
        <v>30.36</v>
      </c>
      <c r="L186" s="521">
        <v>156.80000000000001</v>
      </c>
      <c r="M186" s="87">
        <v>90</v>
      </c>
      <c r="N186" s="128">
        <f t="shared" ref="N186:N215" si="5">F186*M186/1000</f>
        <v>4.32</v>
      </c>
    </row>
    <row r="187" spans="1:14" ht="13.5" customHeight="1" x14ac:dyDescent="0.2">
      <c r="A187" s="521" t="s">
        <v>89</v>
      </c>
      <c r="B187" s="577"/>
      <c r="C187" s="503"/>
      <c r="D187" s="503"/>
      <c r="E187" s="521" t="s">
        <v>90</v>
      </c>
      <c r="F187" s="521">
        <v>40.5</v>
      </c>
      <c r="G187" s="521">
        <v>40</v>
      </c>
      <c r="H187" s="498"/>
      <c r="I187" s="521">
        <v>6.76</v>
      </c>
      <c r="J187" s="521">
        <v>3.75</v>
      </c>
      <c r="K187" s="521">
        <v>0.81</v>
      </c>
      <c r="L187" s="521">
        <v>64.400000000000006</v>
      </c>
      <c r="M187" s="87">
        <v>310</v>
      </c>
      <c r="N187" s="128">
        <f t="shared" si="5"/>
        <v>12.555</v>
      </c>
    </row>
    <row r="188" spans="1:14" x14ac:dyDescent="0.2">
      <c r="A188" s="521" t="s">
        <v>91</v>
      </c>
      <c r="B188" s="577"/>
      <c r="C188" s="503" t="s">
        <v>392</v>
      </c>
      <c r="D188" s="503" t="s">
        <v>393</v>
      </c>
      <c r="E188" s="521" t="s">
        <v>454</v>
      </c>
      <c r="F188" s="521">
        <v>0.24</v>
      </c>
      <c r="G188" s="521">
        <v>10</v>
      </c>
      <c r="H188" s="498"/>
      <c r="I188" s="521">
        <v>1.27</v>
      </c>
      <c r="J188" s="521">
        <v>1.1499999999999999</v>
      </c>
      <c r="K188" s="521">
        <v>7.0000000000000007E-2</v>
      </c>
      <c r="L188" s="521">
        <v>15.7</v>
      </c>
      <c r="M188" s="87">
        <v>12</v>
      </c>
      <c r="N188" s="128">
        <f>F188*M188</f>
        <v>2.88</v>
      </c>
    </row>
    <row r="189" spans="1:14" x14ac:dyDescent="0.2">
      <c r="A189" s="521"/>
      <c r="B189" s="91"/>
      <c r="C189" s="91"/>
      <c r="D189" s="91"/>
      <c r="E189" s="521" t="s">
        <v>20</v>
      </c>
      <c r="F189" s="521">
        <v>15</v>
      </c>
      <c r="G189" s="521">
        <v>15</v>
      </c>
      <c r="H189" s="498"/>
      <c r="I189" s="521" t="s">
        <v>21</v>
      </c>
      <c r="J189" s="521" t="s">
        <v>21</v>
      </c>
      <c r="K189" s="521">
        <v>14.97</v>
      </c>
      <c r="L189" s="521">
        <v>56.85</v>
      </c>
      <c r="M189" s="87">
        <v>80</v>
      </c>
      <c r="N189" s="128">
        <f t="shared" si="5"/>
        <v>1.2</v>
      </c>
    </row>
    <row r="190" spans="1:14" x14ac:dyDescent="0.2">
      <c r="A190" s="521"/>
      <c r="B190" s="498"/>
      <c r="C190" s="498"/>
      <c r="D190" s="498"/>
      <c r="E190" s="521" t="s">
        <v>93</v>
      </c>
      <c r="F190" s="521">
        <v>20.5</v>
      </c>
      <c r="G190" s="521">
        <v>20</v>
      </c>
      <c r="H190" s="498"/>
      <c r="I190" s="521">
        <v>3.8</v>
      </c>
      <c r="J190" s="521" t="s">
        <v>21</v>
      </c>
      <c r="K190" s="521">
        <v>13.24</v>
      </c>
      <c r="L190" s="521">
        <v>52.4</v>
      </c>
      <c r="M190" s="87">
        <v>450</v>
      </c>
      <c r="N190" s="128">
        <f t="shared" si="5"/>
        <v>9.2249999999999996</v>
      </c>
    </row>
    <row r="191" spans="1:14" x14ac:dyDescent="0.2">
      <c r="A191" s="521"/>
      <c r="B191" s="498"/>
      <c r="C191" s="498"/>
      <c r="D191" s="498"/>
      <c r="E191" s="521" t="s">
        <v>23</v>
      </c>
      <c r="F191" s="521">
        <v>5</v>
      </c>
      <c r="G191" s="521">
        <v>5</v>
      </c>
      <c r="H191" s="498"/>
      <c r="I191" s="521">
        <v>0.04</v>
      </c>
      <c r="J191" s="521">
        <v>3.63</v>
      </c>
      <c r="K191" s="521">
        <v>0.28000000000000003</v>
      </c>
      <c r="L191" s="521">
        <v>33.049999999999997</v>
      </c>
      <c r="M191" s="87">
        <v>670</v>
      </c>
      <c r="N191" s="128">
        <f t="shared" si="5"/>
        <v>3.35</v>
      </c>
    </row>
    <row r="192" spans="1:14" x14ac:dyDescent="0.2">
      <c r="A192" s="521"/>
      <c r="B192" s="498"/>
      <c r="C192" s="498"/>
      <c r="D192" s="498"/>
      <c r="E192" s="521" t="s">
        <v>94</v>
      </c>
      <c r="F192" s="521">
        <v>5</v>
      </c>
      <c r="G192" s="521">
        <v>5</v>
      </c>
      <c r="H192" s="498"/>
      <c r="I192" s="521">
        <v>0.43</v>
      </c>
      <c r="J192" s="521">
        <v>0.03</v>
      </c>
      <c r="K192" s="521">
        <v>1.19</v>
      </c>
      <c r="L192" s="521">
        <v>10.45</v>
      </c>
      <c r="M192" s="87">
        <v>100</v>
      </c>
      <c r="N192" s="128">
        <f t="shared" si="5"/>
        <v>0.5</v>
      </c>
    </row>
    <row r="193" spans="1:14" x14ac:dyDescent="0.2">
      <c r="A193" s="521"/>
      <c r="B193" s="498"/>
      <c r="C193" s="498"/>
      <c r="D193" s="498"/>
      <c r="E193" s="521" t="s">
        <v>95</v>
      </c>
      <c r="F193" s="521">
        <v>5</v>
      </c>
      <c r="G193" s="521">
        <v>5</v>
      </c>
      <c r="H193" s="498"/>
      <c r="I193" s="521">
        <v>0.14000000000000001</v>
      </c>
      <c r="J193" s="521">
        <v>1</v>
      </c>
      <c r="K193" s="521">
        <v>0.16</v>
      </c>
      <c r="L193" s="521">
        <v>10.3</v>
      </c>
      <c r="M193" s="87">
        <v>190</v>
      </c>
      <c r="N193" s="128">
        <f t="shared" si="5"/>
        <v>0.95</v>
      </c>
    </row>
    <row r="194" spans="1:14" ht="11.25" customHeight="1" x14ac:dyDescent="0.2">
      <c r="A194" s="521"/>
      <c r="B194" s="498"/>
      <c r="C194" s="498"/>
      <c r="D194" s="498"/>
      <c r="E194" s="521" t="s">
        <v>23</v>
      </c>
      <c r="F194" s="521">
        <v>10</v>
      </c>
      <c r="G194" s="521">
        <v>10</v>
      </c>
      <c r="H194" s="498"/>
      <c r="I194" s="521">
        <v>0.08</v>
      </c>
      <c r="J194" s="521">
        <v>7.25</v>
      </c>
      <c r="K194" s="521">
        <v>0.26</v>
      </c>
      <c r="L194" s="521">
        <v>66.099999999999994</v>
      </c>
      <c r="M194" s="87">
        <v>670</v>
      </c>
      <c r="N194" s="128">
        <f t="shared" si="5"/>
        <v>6.7</v>
      </c>
    </row>
    <row r="195" spans="1:14" ht="11.25" customHeight="1" x14ac:dyDescent="0.2">
      <c r="A195" s="521" t="s">
        <v>99</v>
      </c>
      <c r="B195" s="529" t="s">
        <v>100</v>
      </c>
      <c r="C195" s="472"/>
      <c r="D195" s="472"/>
      <c r="E195" s="92" t="s">
        <v>101</v>
      </c>
      <c r="F195" s="92">
        <v>6</v>
      </c>
      <c r="G195" s="92"/>
      <c r="H195" s="92"/>
      <c r="I195" s="92">
        <v>0.9</v>
      </c>
      <c r="J195" s="92">
        <v>0.21</v>
      </c>
      <c r="K195" s="92"/>
      <c r="L195" s="92"/>
      <c r="M195" s="72">
        <v>500</v>
      </c>
      <c r="N195" s="128">
        <f t="shared" si="5"/>
        <v>3</v>
      </c>
    </row>
    <row r="196" spans="1:14" x14ac:dyDescent="0.2">
      <c r="A196" s="521"/>
      <c r="B196" s="560"/>
      <c r="C196" s="499">
        <v>200</v>
      </c>
      <c r="D196" s="499">
        <v>200</v>
      </c>
      <c r="E196" s="92" t="s">
        <v>20</v>
      </c>
      <c r="F196" s="92">
        <v>18</v>
      </c>
      <c r="G196" s="92"/>
      <c r="H196" s="92"/>
      <c r="I196" s="92"/>
      <c r="J196" s="92" t="s">
        <v>21</v>
      </c>
      <c r="K196" s="92">
        <v>17.96</v>
      </c>
      <c r="L196" s="92">
        <v>68.22</v>
      </c>
      <c r="M196" s="72">
        <v>80</v>
      </c>
      <c r="N196" s="128">
        <f t="shared" si="5"/>
        <v>1.44</v>
      </c>
    </row>
    <row r="197" spans="1:14" x14ac:dyDescent="0.2">
      <c r="A197" s="521"/>
      <c r="B197" s="530"/>
      <c r="C197" s="473"/>
      <c r="D197" s="473"/>
      <c r="E197" s="92" t="s">
        <v>102</v>
      </c>
      <c r="F197" s="92">
        <v>110</v>
      </c>
      <c r="G197" s="92"/>
      <c r="H197" s="92"/>
      <c r="I197" s="92">
        <v>3.08</v>
      </c>
      <c r="J197" s="92">
        <v>3.52</v>
      </c>
      <c r="K197" s="92">
        <v>2.35</v>
      </c>
      <c r="L197" s="92">
        <v>63.8</v>
      </c>
      <c r="M197" s="72">
        <v>65</v>
      </c>
      <c r="N197" s="128">
        <f t="shared" si="5"/>
        <v>7.15</v>
      </c>
    </row>
    <row r="198" spans="1:14" ht="11.25" customHeight="1" x14ac:dyDescent="0.2">
      <c r="A198" s="521"/>
      <c r="B198" s="529" t="s">
        <v>30</v>
      </c>
      <c r="C198" s="472"/>
      <c r="D198" s="472"/>
      <c r="E198" s="521" t="s">
        <v>31</v>
      </c>
      <c r="F198" s="521">
        <v>80</v>
      </c>
      <c r="G198" s="521">
        <v>80</v>
      </c>
      <c r="H198" s="498"/>
      <c r="I198" s="521">
        <v>6.96</v>
      </c>
      <c r="J198" s="521">
        <v>1.2</v>
      </c>
      <c r="K198" s="521">
        <v>32.96</v>
      </c>
      <c r="L198" s="521">
        <v>181</v>
      </c>
      <c r="M198" s="87">
        <v>60</v>
      </c>
      <c r="N198" s="128">
        <f t="shared" si="5"/>
        <v>4.8</v>
      </c>
    </row>
    <row r="199" spans="1:14" ht="20.399999999999999" x14ac:dyDescent="0.2">
      <c r="A199" s="521"/>
      <c r="B199" s="530"/>
      <c r="C199" s="473" t="s">
        <v>389</v>
      </c>
      <c r="D199" s="473" t="s">
        <v>390</v>
      </c>
      <c r="E199" s="521" t="s">
        <v>32</v>
      </c>
      <c r="F199" s="521">
        <v>10</v>
      </c>
      <c r="G199" s="521"/>
      <c r="H199" s="498"/>
      <c r="I199" s="521">
        <v>2.68</v>
      </c>
      <c r="J199" s="521">
        <v>2.57</v>
      </c>
      <c r="K199" s="521" t="s">
        <v>21</v>
      </c>
      <c r="L199" s="521">
        <v>33.79</v>
      </c>
      <c r="M199" s="87">
        <v>650</v>
      </c>
      <c r="N199" s="128">
        <f t="shared" si="5"/>
        <v>6.5</v>
      </c>
    </row>
    <row r="200" spans="1:14" x14ac:dyDescent="0.2">
      <c r="A200" s="521"/>
      <c r="B200" s="498"/>
      <c r="C200" s="498"/>
      <c r="D200" s="498"/>
      <c r="E200" s="521" t="s">
        <v>33</v>
      </c>
      <c r="F200" s="521">
        <v>10</v>
      </c>
      <c r="G200" s="521"/>
      <c r="H200" s="498"/>
      <c r="I200" s="521">
        <v>0.08</v>
      </c>
      <c r="J200" s="521">
        <v>7.25</v>
      </c>
      <c r="K200" s="521">
        <v>0.26</v>
      </c>
      <c r="L200" s="521">
        <v>66.099999999999994</v>
      </c>
      <c r="M200" s="87">
        <v>670</v>
      </c>
      <c r="N200" s="128">
        <f t="shared" si="5"/>
        <v>6.7</v>
      </c>
    </row>
    <row r="201" spans="1:14" x14ac:dyDescent="0.2">
      <c r="A201" s="521" t="s">
        <v>38</v>
      </c>
      <c r="B201" s="498" t="s">
        <v>437</v>
      </c>
      <c r="C201" s="498">
        <v>100</v>
      </c>
      <c r="D201" s="498">
        <v>100</v>
      </c>
      <c r="E201" s="521" t="s">
        <v>437</v>
      </c>
      <c r="F201" s="521">
        <v>200</v>
      </c>
      <c r="G201" s="521">
        <v>100</v>
      </c>
      <c r="H201" s="498">
        <v>100</v>
      </c>
      <c r="I201" s="77">
        <v>1</v>
      </c>
      <c r="J201" s="77">
        <v>0.1</v>
      </c>
      <c r="K201" s="77">
        <v>18.2</v>
      </c>
      <c r="L201" s="77">
        <v>98.2</v>
      </c>
      <c r="M201" s="87">
        <v>80</v>
      </c>
      <c r="N201" s="128">
        <f t="shared" si="5"/>
        <v>16</v>
      </c>
    </row>
    <row r="202" spans="1:14" x14ac:dyDescent="0.2">
      <c r="A202" s="74"/>
      <c r="B202" s="97" t="s">
        <v>104</v>
      </c>
      <c r="C202" s="97">
        <v>120</v>
      </c>
      <c r="D202" s="97">
        <v>120</v>
      </c>
      <c r="E202" s="521" t="s">
        <v>46</v>
      </c>
      <c r="F202" s="521">
        <v>120</v>
      </c>
      <c r="G202" s="521">
        <v>120</v>
      </c>
      <c r="H202" s="498">
        <v>120</v>
      </c>
      <c r="I202" s="77">
        <v>0.48</v>
      </c>
      <c r="J202" s="77">
        <v>0.42</v>
      </c>
      <c r="K202" s="77">
        <v>10.98</v>
      </c>
      <c r="L202" s="77">
        <v>47.52</v>
      </c>
      <c r="M202" s="87">
        <v>100</v>
      </c>
      <c r="N202" s="128">
        <f t="shared" si="5"/>
        <v>12</v>
      </c>
    </row>
    <row r="203" spans="1:14" ht="11.25" customHeight="1" x14ac:dyDescent="0.2">
      <c r="A203" s="532" t="s">
        <v>40</v>
      </c>
      <c r="B203" s="558"/>
      <c r="C203" s="497"/>
      <c r="D203" s="497"/>
      <c r="E203" s="521"/>
      <c r="F203" s="521"/>
      <c r="G203" s="521"/>
      <c r="H203" s="498"/>
      <c r="I203" s="77">
        <v>31.06</v>
      </c>
      <c r="J203" s="77">
        <v>32.650000000000006</v>
      </c>
      <c r="K203" s="77">
        <v>144.04999999999998</v>
      </c>
      <c r="L203" s="77">
        <v>1024.68</v>
      </c>
      <c r="M203" s="78"/>
      <c r="N203" s="129">
        <f>SUM(N186:N202)</f>
        <v>99.27</v>
      </c>
    </row>
    <row r="204" spans="1:14" x14ac:dyDescent="0.2">
      <c r="A204" s="521" t="s">
        <v>41</v>
      </c>
      <c r="B204" s="498"/>
      <c r="C204" s="498"/>
      <c r="D204" s="498"/>
      <c r="E204" s="521"/>
      <c r="F204" s="521"/>
      <c r="G204" s="521"/>
      <c r="H204" s="498"/>
      <c r="I204" s="521"/>
      <c r="J204" s="521"/>
      <c r="K204" s="521"/>
      <c r="L204" s="521"/>
      <c r="M204" s="87"/>
      <c r="N204" s="128"/>
    </row>
    <row r="205" spans="1:14" ht="11.25" customHeight="1" x14ac:dyDescent="0.2">
      <c r="A205" s="521" t="s">
        <v>42</v>
      </c>
      <c r="B205" s="529" t="s">
        <v>43</v>
      </c>
      <c r="C205" s="472"/>
      <c r="D205" s="472"/>
      <c r="E205" s="521" t="s">
        <v>44</v>
      </c>
      <c r="F205" s="521">
        <v>100</v>
      </c>
      <c r="G205" s="521">
        <v>80</v>
      </c>
      <c r="H205" s="498"/>
      <c r="I205" s="521">
        <v>1.3</v>
      </c>
      <c r="J205" s="521">
        <v>0.08</v>
      </c>
      <c r="K205" s="521">
        <v>6.06</v>
      </c>
      <c r="L205" s="521">
        <v>27.2</v>
      </c>
      <c r="M205" s="72">
        <v>45</v>
      </c>
      <c r="N205" s="128">
        <f t="shared" si="5"/>
        <v>4.5</v>
      </c>
    </row>
    <row r="206" spans="1:14" x14ac:dyDescent="0.2">
      <c r="A206" s="521"/>
      <c r="B206" s="560"/>
      <c r="C206" s="499">
        <v>80</v>
      </c>
      <c r="D206" s="499">
        <v>120</v>
      </c>
      <c r="E206" s="521" t="s">
        <v>45</v>
      </c>
      <c r="F206" s="521">
        <v>10</v>
      </c>
      <c r="G206" s="521">
        <v>10</v>
      </c>
      <c r="H206" s="498"/>
      <c r="I206" s="521"/>
      <c r="J206" s="521"/>
      <c r="K206" s="521">
        <v>9.98</v>
      </c>
      <c r="L206" s="521">
        <v>37.9</v>
      </c>
      <c r="M206" s="81">
        <v>80</v>
      </c>
      <c r="N206" s="128">
        <f t="shared" si="5"/>
        <v>0.8</v>
      </c>
    </row>
    <row r="207" spans="1:14" x14ac:dyDescent="0.2">
      <c r="A207" s="521"/>
      <c r="B207" s="473"/>
      <c r="C207" s="473"/>
      <c r="D207" s="473"/>
      <c r="E207" s="521" t="s">
        <v>46</v>
      </c>
      <c r="F207" s="521">
        <v>28.3</v>
      </c>
      <c r="G207" s="521">
        <v>25</v>
      </c>
      <c r="H207" s="498"/>
      <c r="I207" s="521">
        <v>1.0999999999999999E-2</v>
      </c>
      <c r="J207" s="521">
        <v>0.09</v>
      </c>
      <c r="K207" s="521">
        <v>2.04</v>
      </c>
      <c r="L207" s="521">
        <v>11.21</v>
      </c>
      <c r="M207" s="72">
        <v>100</v>
      </c>
      <c r="N207" s="128">
        <f t="shared" si="5"/>
        <v>2.83</v>
      </c>
    </row>
    <row r="208" spans="1:14" x14ac:dyDescent="0.2">
      <c r="A208" s="521"/>
      <c r="B208" s="498"/>
      <c r="C208" s="498"/>
      <c r="D208" s="498"/>
      <c r="E208" s="521" t="s">
        <v>47</v>
      </c>
      <c r="F208" s="521">
        <v>7</v>
      </c>
      <c r="G208" s="521">
        <v>7</v>
      </c>
      <c r="H208" s="498"/>
      <c r="I208" s="521"/>
      <c r="J208" s="521">
        <v>6.93</v>
      </c>
      <c r="K208" s="521"/>
      <c r="L208" s="521">
        <v>62.93</v>
      </c>
      <c r="M208" s="81">
        <v>140</v>
      </c>
      <c r="N208" s="128">
        <f t="shared" si="5"/>
        <v>0.98</v>
      </c>
    </row>
    <row r="209" spans="1:14" ht="11.25" customHeight="1" x14ac:dyDescent="0.2">
      <c r="A209" s="521" t="s">
        <v>111</v>
      </c>
      <c r="B209" s="529" t="s">
        <v>112</v>
      </c>
      <c r="C209" s="472"/>
      <c r="D209" s="472"/>
      <c r="E209" s="521" t="s">
        <v>51</v>
      </c>
      <c r="F209" s="521">
        <v>100</v>
      </c>
      <c r="G209" s="521">
        <v>72</v>
      </c>
      <c r="H209" s="498"/>
      <c r="I209" s="521">
        <v>2</v>
      </c>
      <c r="J209" s="521">
        <v>0.28000000000000003</v>
      </c>
      <c r="K209" s="521">
        <v>12.45</v>
      </c>
      <c r="L209" s="521">
        <v>57.6</v>
      </c>
      <c r="M209" s="87">
        <v>35</v>
      </c>
      <c r="N209" s="128">
        <f t="shared" si="5"/>
        <v>3.5</v>
      </c>
    </row>
    <row r="210" spans="1:14" x14ac:dyDescent="0.2">
      <c r="A210" s="521"/>
      <c r="B210" s="560"/>
      <c r="C210" s="499" t="s">
        <v>391</v>
      </c>
      <c r="D210" s="499"/>
      <c r="E210" s="521" t="s">
        <v>113</v>
      </c>
      <c r="F210" s="521">
        <v>5</v>
      </c>
      <c r="G210" s="521">
        <v>5</v>
      </c>
      <c r="H210" s="498"/>
      <c r="I210" s="521">
        <v>0.37</v>
      </c>
      <c r="J210" s="521">
        <v>0.12</v>
      </c>
      <c r="K210" s="521">
        <v>2.77</v>
      </c>
      <c r="L210" s="521">
        <v>15.83</v>
      </c>
      <c r="M210" s="87">
        <v>53</v>
      </c>
      <c r="N210" s="128">
        <f t="shared" si="5"/>
        <v>0.26500000000000001</v>
      </c>
    </row>
    <row r="211" spans="1:14" x14ac:dyDescent="0.2">
      <c r="A211" s="521"/>
      <c r="B211" s="530"/>
      <c r="C211" s="473"/>
      <c r="D211" s="473"/>
      <c r="E211" s="521" t="s">
        <v>44</v>
      </c>
      <c r="F211" s="521">
        <v>12.5</v>
      </c>
      <c r="G211" s="521">
        <v>10</v>
      </c>
      <c r="H211" s="498"/>
      <c r="I211" s="521">
        <v>0.16300000000000001</v>
      </c>
      <c r="J211" s="521">
        <v>0.01</v>
      </c>
      <c r="K211" s="521">
        <v>0.84</v>
      </c>
      <c r="L211" s="521">
        <v>3.4</v>
      </c>
      <c r="M211" s="87">
        <v>45</v>
      </c>
      <c r="N211" s="128">
        <f t="shared" si="5"/>
        <v>0.5625</v>
      </c>
    </row>
    <row r="212" spans="1:14" x14ac:dyDescent="0.2">
      <c r="A212" s="521"/>
      <c r="B212" s="498"/>
      <c r="C212" s="498"/>
      <c r="D212" s="498"/>
      <c r="E212" s="521" t="s">
        <v>53</v>
      </c>
      <c r="F212" s="521">
        <v>12</v>
      </c>
      <c r="G212" s="521">
        <v>10</v>
      </c>
      <c r="H212" s="498"/>
      <c r="I212" s="521">
        <v>0.16</v>
      </c>
      <c r="J212" s="521"/>
      <c r="K212" s="521">
        <v>0.98</v>
      </c>
      <c r="L212" s="521">
        <v>4.13</v>
      </c>
      <c r="M212" s="87">
        <v>40</v>
      </c>
      <c r="N212" s="128">
        <f t="shared" si="5"/>
        <v>0.48</v>
      </c>
    </row>
    <row r="213" spans="1:14" x14ac:dyDescent="0.2">
      <c r="A213" s="521"/>
      <c r="B213" s="498"/>
      <c r="C213" s="498"/>
      <c r="D213" s="498"/>
      <c r="E213" s="521" t="s">
        <v>52</v>
      </c>
      <c r="F213" s="521">
        <v>2.5</v>
      </c>
      <c r="G213" s="521">
        <v>2.5</v>
      </c>
      <c r="H213" s="498"/>
      <c r="I213" s="521"/>
      <c r="J213" s="521">
        <v>2.4900000000000002</v>
      </c>
      <c r="K213" s="521"/>
      <c r="L213" s="521">
        <v>22.48</v>
      </c>
      <c r="M213" s="87">
        <v>140</v>
      </c>
      <c r="N213" s="128">
        <f t="shared" si="5"/>
        <v>0.35</v>
      </c>
    </row>
    <row r="214" spans="1:14" x14ac:dyDescent="0.2">
      <c r="A214" s="521"/>
      <c r="B214" s="498"/>
      <c r="C214" s="498"/>
      <c r="D214" s="498"/>
      <c r="E214" s="521" t="s">
        <v>22</v>
      </c>
      <c r="F214" s="521">
        <v>1</v>
      </c>
      <c r="G214" s="521"/>
      <c r="H214" s="498"/>
      <c r="I214" s="521"/>
      <c r="J214" s="521"/>
      <c r="K214" s="521" t="s">
        <v>21</v>
      </c>
      <c r="L214" s="521"/>
      <c r="M214" s="87">
        <v>16</v>
      </c>
      <c r="N214" s="128">
        <f t="shared" si="5"/>
        <v>1.6E-2</v>
      </c>
    </row>
    <row r="215" spans="1:14" ht="13.5" customHeight="1" x14ac:dyDescent="0.2">
      <c r="A215" s="521"/>
      <c r="B215" s="498"/>
      <c r="C215" s="498"/>
      <c r="D215" s="498"/>
      <c r="E215" s="521" t="s">
        <v>56</v>
      </c>
      <c r="F215" s="521">
        <v>40</v>
      </c>
      <c r="G215" s="521" t="s">
        <v>115</v>
      </c>
      <c r="H215" s="498"/>
      <c r="I215" s="521">
        <v>10</v>
      </c>
      <c r="J215" s="521">
        <v>6.48</v>
      </c>
      <c r="K215" s="521" t="s">
        <v>21</v>
      </c>
      <c r="L215" s="521">
        <v>88.29</v>
      </c>
      <c r="M215" s="87">
        <v>440</v>
      </c>
      <c r="N215" s="128">
        <f t="shared" si="5"/>
        <v>17.600000000000001</v>
      </c>
    </row>
    <row r="216" spans="1:14" ht="11.25" customHeight="1" x14ac:dyDescent="0.2">
      <c r="A216" s="521" t="s">
        <v>116</v>
      </c>
      <c r="B216" s="529" t="s">
        <v>117</v>
      </c>
      <c r="C216" s="472"/>
      <c r="D216" s="472"/>
      <c r="E216" s="521" t="s">
        <v>118</v>
      </c>
      <c r="F216" s="521">
        <v>66</v>
      </c>
      <c r="G216" s="521">
        <v>30.96</v>
      </c>
      <c r="H216" s="498"/>
      <c r="I216" s="521">
        <v>10.49</v>
      </c>
      <c r="J216" s="521">
        <v>0.27</v>
      </c>
      <c r="K216" s="521" t="s">
        <v>21</v>
      </c>
      <c r="L216" s="521">
        <v>21.86</v>
      </c>
      <c r="M216" s="87">
        <v>170</v>
      </c>
      <c r="N216" s="128">
        <v>6.47</v>
      </c>
    </row>
    <row r="217" spans="1:14" x14ac:dyDescent="0.2">
      <c r="A217" s="521"/>
      <c r="B217" s="530"/>
      <c r="C217" s="473" t="s">
        <v>394</v>
      </c>
      <c r="D217" s="473" t="s">
        <v>394</v>
      </c>
      <c r="E217" s="521" t="s">
        <v>72</v>
      </c>
      <c r="F217" s="521">
        <v>10</v>
      </c>
      <c r="G217" s="521">
        <v>10</v>
      </c>
      <c r="H217" s="498"/>
      <c r="I217" s="521">
        <v>0.87</v>
      </c>
      <c r="J217" s="521">
        <v>0.15</v>
      </c>
      <c r="K217" s="521">
        <v>4</v>
      </c>
      <c r="L217" s="521">
        <v>20.9</v>
      </c>
      <c r="M217" s="87">
        <v>60</v>
      </c>
      <c r="N217" s="128">
        <f t="shared" ref="N217:N260" si="6">F217*M217/1000</f>
        <v>0.6</v>
      </c>
    </row>
    <row r="218" spans="1:14" x14ac:dyDescent="0.2">
      <c r="A218" s="521"/>
      <c r="B218" s="498"/>
      <c r="C218" s="498"/>
      <c r="D218" s="498"/>
      <c r="E218" s="521" t="s">
        <v>19</v>
      </c>
      <c r="F218" s="521">
        <v>15</v>
      </c>
      <c r="G218" s="521">
        <v>15</v>
      </c>
      <c r="H218" s="498"/>
      <c r="I218" s="521">
        <v>0.42</v>
      </c>
      <c r="J218" s="521">
        <v>0.48</v>
      </c>
      <c r="K218" s="521">
        <v>0.5</v>
      </c>
      <c r="L218" s="521">
        <v>8.6999999999999993</v>
      </c>
      <c r="M218" s="87">
        <v>65</v>
      </c>
      <c r="N218" s="128">
        <f t="shared" si="6"/>
        <v>0.97499999999999998</v>
      </c>
    </row>
    <row r="219" spans="1:14" x14ac:dyDescent="0.2">
      <c r="A219" s="521"/>
      <c r="B219" s="498"/>
      <c r="C219" s="498"/>
      <c r="D219" s="498"/>
      <c r="E219" s="521" t="s">
        <v>53</v>
      </c>
      <c r="F219" s="521">
        <v>12</v>
      </c>
      <c r="G219" s="521">
        <v>10</v>
      </c>
      <c r="H219" s="498"/>
      <c r="I219" s="521">
        <v>0.16</v>
      </c>
      <c r="J219" s="521" t="s">
        <v>21</v>
      </c>
      <c r="K219" s="521">
        <v>0.98</v>
      </c>
      <c r="L219" s="521">
        <v>4.13</v>
      </c>
      <c r="M219" s="87">
        <v>40</v>
      </c>
      <c r="N219" s="128">
        <f t="shared" si="6"/>
        <v>0.48</v>
      </c>
    </row>
    <row r="220" spans="1:14" x14ac:dyDescent="0.2">
      <c r="A220" s="521"/>
      <c r="B220" s="498"/>
      <c r="C220" s="498"/>
      <c r="D220" s="498"/>
      <c r="E220" s="521" t="s">
        <v>65</v>
      </c>
      <c r="F220" s="521">
        <v>6</v>
      </c>
      <c r="G220" s="521">
        <v>6</v>
      </c>
      <c r="H220" s="498"/>
      <c r="I220" s="521">
        <v>0.61</v>
      </c>
      <c r="J220" s="521">
        <v>0.06</v>
      </c>
      <c r="K220" s="521">
        <v>4.88</v>
      </c>
      <c r="L220" s="521">
        <v>20.04</v>
      </c>
      <c r="M220" s="87">
        <v>40</v>
      </c>
      <c r="N220" s="128">
        <f t="shared" si="6"/>
        <v>0.24</v>
      </c>
    </row>
    <row r="221" spans="1:14" x14ac:dyDescent="0.2">
      <c r="A221" s="521"/>
      <c r="B221" s="498"/>
      <c r="C221" s="498"/>
      <c r="D221" s="498"/>
      <c r="E221" s="521" t="s">
        <v>52</v>
      </c>
      <c r="F221" s="521">
        <v>5</v>
      </c>
      <c r="G221" s="521">
        <v>5</v>
      </c>
      <c r="H221" s="498"/>
      <c r="I221" s="521"/>
      <c r="J221" s="521">
        <v>4.99</v>
      </c>
      <c r="K221" s="521"/>
      <c r="L221" s="521">
        <v>44.95</v>
      </c>
      <c r="M221" s="87">
        <v>140</v>
      </c>
      <c r="N221" s="128">
        <f t="shared" si="6"/>
        <v>0.7</v>
      </c>
    </row>
    <row r="222" spans="1:14" x14ac:dyDescent="0.2">
      <c r="A222" s="521"/>
      <c r="B222" s="498"/>
      <c r="C222" s="498"/>
      <c r="D222" s="498"/>
      <c r="E222" s="521" t="s">
        <v>22</v>
      </c>
      <c r="F222" s="521">
        <v>1</v>
      </c>
      <c r="G222" s="521">
        <v>1</v>
      </c>
      <c r="H222" s="498"/>
      <c r="I222" s="521"/>
      <c r="J222" s="521"/>
      <c r="K222" s="521"/>
      <c r="L222" s="521"/>
      <c r="M222" s="87">
        <v>16</v>
      </c>
      <c r="N222" s="128">
        <f t="shared" si="6"/>
        <v>1.6E-2</v>
      </c>
    </row>
    <row r="223" spans="1:14" x14ac:dyDescent="0.2">
      <c r="A223" s="521"/>
      <c r="B223" s="498"/>
      <c r="C223" s="498"/>
      <c r="D223" s="498"/>
      <c r="E223" s="521" t="s">
        <v>120</v>
      </c>
      <c r="F223" s="521">
        <v>0.2</v>
      </c>
      <c r="G223" s="521"/>
      <c r="H223" s="498"/>
      <c r="I223" s="521">
        <v>1.8</v>
      </c>
      <c r="J223" s="521">
        <v>0.89</v>
      </c>
      <c r="K223" s="521">
        <v>4.79</v>
      </c>
      <c r="L223" s="521">
        <v>25.16</v>
      </c>
      <c r="M223" s="87">
        <v>175</v>
      </c>
      <c r="N223" s="128">
        <f t="shared" si="6"/>
        <v>3.5000000000000003E-2</v>
      </c>
    </row>
    <row r="224" spans="1:14" ht="11.25" customHeight="1" x14ac:dyDescent="0.2">
      <c r="A224" s="521" t="s">
        <v>69</v>
      </c>
      <c r="B224" s="529" t="s">
        <v>122</v>
      </c>
      <c r="C224" s="472"/>
      <c r="D224" s="472"/>
      <c r="E224" s="521" t="s">
        <v>51</v>
      </c>
      <c r="F224" s="521">
        <v>250.5</v>
      </c>
      <c r="G224" s="521">
        <v>180</v>
      </c>
      <c r="H224" s="498"/>
      <c r="I224" s="521">
        <v>5.01</v>
      </c>
      <c r="J224" s="521">
        <v>0.72</v>
      </c>
      <c r="K224" s="521">
        <v>31.19</v>
      </c>
      <c r="L224" s="521">
        <v>144.29</v>
      </c>
      <c r="M224" s="87">
        <v>35</v>
      </c>
      <c r="N224" s="128">
        <f t="shared" si="6"/>
        <v>8.7675000000000001</v>
      </c>
    </row>
    <row r="225" spans="1:14" x14ac:dyDescent="0.2">
      <c r="A225" s="521"/>
      <c r="B225" s="530"/>
      <c r="C225" s="473">
        <v>80</v>
      </c>
      <c r="D225" s="473">
        <v>120</v>
      </c>
      <c r="E225" s="521" t="s">
        <v>19</v>
      </c>
      <c r="F225" s="521">
        <v>24</v>
      </c>
      <c r="G225" s="521">
        <v>23.76</v>
      </c>
      <c r="H225" s="498"/>
      <c r="I225" s="521">
        <v>0.67</v>
      </c>
      <c r="J225" s="521">
        <v>0.76</v>
      </c>
      <c r="K225" s="521">
        <v>1.1200000000000001</v>
      </c>
      <c r="L225" s="521">
        <v>13.9</v>
      </c>
      <c r="M225" s="87">
        <v>65</v>
      </c>
      <c r="N225" s="128">
        <f t="shared" si="6"/>
        <v>1.56</v>
      </c>
    </row>
    <row r="226" spans="1:14" x14ac:dyDescent="0.2">
      <c r="A226" s="521"/>
      <c r="B226" s="498"/>
      <c r="C226" s="498"/>
      <c r="D226" s="498"/>
      <c r="E226" s="521" t="s">
        <v>23</v>
      </c>
      <c r="F226" s="521">
        <v>5.2</v>
      </c>
      <c r="G226" s="521"/>
      <c r="H226" s="498"/>
      <c r="I226" s="521">
        <v>0.04</v>
      </c>
      <c r="J226" s="521">
        <v>3.77</v>
      </c>
      <c r="K226" s="521">
        <v>0.13</v>
      </c>
      <c r="L226" s="521">
        <v>34.369999999999997</v>
      </c>
      <c r="M226" s="87">
        <v>670</v>
      </c>
      <c r="N226" s="128">
        <f t="shared" si="6"/>
        <v>3.484</v>
      </c>
    </row>
    <row r="227" spans="1:14" x14ac:dyDescent="0.2">
      <c r="A227" s="521"/>
      <c r="B227" s="498"/>
      <c r="C227" s="498"/>
      <c r="D227" s="498"/>
      <c r="E227" s="521" t="s">
        <v>22</v>
      </c>
      <c r="F227" s="521">
        <v>1.5</v>
      </c>
      <c r="G227" s="521"/>
      <c r="H227" s="498"/>
      <c r="I227" s="521" t="s">
        <v>21</v>
      </c>
      <c r="J227" s="521" t="s">
        <v>21</v>
      </c>
      <c r="K227" s="521" t="s">
        <v>21</v>
      </c>
      <c r="L227" s="521" t="s">
        <v>21</v>
      </c>
      <c r="M227" s="87">
        <v>16</v>
      </c>
      <c r="N227" s="128">
        <f t="shared" si="6"/>
        <v>2.4E-2</v>
      </c>
    </row>
    <row r="228" spans="1:14" x14ac:dyDescent="0.2">
      <c r="A228" s="98" t="s">
        <v>123</v>
      </c>
      <c r="B228" s="99" t="s">
        <v>124</v>
      </c>
      <c r="C228" s="99">
        <v>200</v>
      </c>
      <c r="D228" s="99">
        <v>200</v>
      </c>
      <c r="E228" s="98" t="s">
        <v>457</v>
      </c>
      <c r="F228" s="98">
        <v>20</v>
      </c>
      <c r="G228" s="98">
        <v>20</v>
      </c>
      <c r="H228" s="99"/>
      <c r="I228" s="98">
        <v>0.09</v>
      </c>
      <c r="J228" s="98" t="s">
        <v>21</v>
      </c>
      <c r="K228" s="98">
        <v>20.8</v>
      </c>
      <c r="L228" s="74">
        <v>81.12</v>
      </c>
      <c r="M228" s="72">
        <v>107</v>
      </c>
      <c r="N228" s="128">
        <f t="shared" si="6"/>
        <v>2.14</v>
      </c>
    </row>
    <row r="229" spans="1:14" x14ac:dyDescent="0.2">
      <c r="A229" s="98"/>
      <c r="B229" s="99"/>
      <c r="C229" s="99"/>
      <c r="D229" s="99"/>
      <c r="E229" s="98" t="s">
        <v>126</v>
      </c>
      <c r="F229" s="98">
        <v>10</v>
      </c>
      <c r="G229" s="98">
        <v>10</v>
      </c>
      <c r="H229" s="99"/>
      <c r="I229" s="98"/>
      <c r="J229" s="98"/>
      <c r="K229" s="98">
        <v>9.98</v>
      </c>
      <c r="L229" s="74">
        <v>37.9</v>
      </c>
      <c r="M229" s="72">
        <v>80</v>
      </c>
      <c r="N229" s="128">
        <f t="shared" si="6"/>
        <v>0.8</v>
      </c>
    </row>
    <row r="230" spans="1:14" x14ac:dyDescent="0.2">
      <c r="A230" s="83"/>
      <c r="B230" s="84" t="s">
        <v>72</v>
      </c>
      <c r="C230" s="84" t="s">
        <v>378</v>
      </c>
      <c r="D230" s="84" t="s">
        <v>379</v>
      </c>
      <c r="E230" s="83" t="s">
        <v>73</v>
      </c>
      <c r="F230" s="83">
        <v>40</v>
      </c>
      <c r="G230" s="83">
        <v>40</v>
      </c>
      <c r="H230" s="84">
        <v>40</v>
      </c>
      <c r="I230" s="521">
        <v>3.48</v>
      </c>
      <c r="J230" s="521">
        <v>0.6</v>
      </c>
      <c r="K230" s="521">
        <v>16</v>
      </c>
      <c r="L230" s="521">
        <v>83.6</v>
      </c>
      <c r="M230" s="87">
        <v>60</v>
      </c>
      <c r="N230" s="128">
        <f t="shared" si="6"/>
        <v>2.4</v>
      </c>
    </row>
    <row r="231" spans="1:14" x14ac:dyDescent="0.2">
      <c r="A231" s="83"/>
      <c r="B231" s="84"/>
      <c r="C231" s="84"/>
      <c r="D231" s="84"/>
      <c r="E231" s="521" t="s">
        <v>74</v>
      </c>
      <c r="F231" s="521">
        <v>80</v>
      </c>
      <c r="G231" s="521">
        <v>80</v>
      </c>
      <c r="H231" s="498">
        <v>80</v>
      </c>
      <c r="I231" s="521">
        <v>5.28</v>
      </c>
      <c r="J231" s="521">
        <v>0.96</v>
      </c>
      <c r="K231" s="521">
        <v>28.24</v>
      </c>
      <c r="L231" s="521">
        <v>144.80000000000001</v>
      </c>
      <c r="M231" s="87">
        <v>51</v>
      </c>
      <c r="N231" s="128">
        <f t="shared" si="6"/>
        <v>4.08</v>
      </c>
    </row>
    <row r="232" spans="1:14" ht="11.25" customHeight="1" x14ac:dyDescent="0.2">
      <c r="A232" s="521" t="s">
        <v>127</v>
      </c>
      <c r="B232" s="529" t="s">
        <v>360</v>
      </c>
      <c r="C232" s="472"/>
      <c r="D232" s="472"/>
      <c r="E232" s="521" t="s">
        <v>65</v>
      </c>
      <c r="F232" s="521">
        <v>24.4</v>
      </c>
      <c r="G232" s="521"/>
      <c r="H232" s="498"/>
      <c r="I232" s="521">
        <v>3.78</v>
      </c>
      <c r="J232" s="521">
        <v>0.4</v>
      </c>
      <c r="K232" s="521">
        <v>26.32</v>
      </c>
      <c r="L232" s="521">
        <v>122.6</v>
      </c>
      <c r="M232" s="87">
        <v>40</v>
      </c>
      <c r="N232" s="128">
        <f t="shared" si="6"/>
        <v>0.97599999999999998</v>
      </c>
    </row>
    <row r="233" spans="1:14" x14ac:dyDescent="0.2">
      <c r="A233" s="521"/>
      <c r="B233" s="530"/>
      <c r="C233" s="473">
        <v>50</v>
      </c>
      <c r="D233" s="473">
        <v>50</v>
      </c>
      <c r="E233" s="521" t="s">
        <v>20</v>
      </c>
      <c r="F233" s="521">
        <v>1.7</v>
      </c>
      <c r="G233" s="521"/>
      <c r="H233" s="498"/>
      <c r="I233" s="521" t="s">
        <v>21</v>
      </c>
      <c r="J233" s="521" t="s">
        <v>21</v>
      </c>
      <c r="K233" s="521">
        <v>2.54</v>
      </c>
      <c r="L233" s="521">
        <v>9.6</v>
      </c>
      <c r="M233" s="87">
        <v>80</v>
      </c>
      <c r="N233" s="128">
        <f t="shared" si="6"/>
        <v>0.13600000000000001</v>
      </c>
    </row>
    <row r="234" spans="1:14" x14ac:dyDescent="0.2">
      <c r="A234" s="521"/>
      <c r="B234" s="498"/>
      <c r="C234" s="498"/>
      <c r="D234" s="498"/>
      <c r="E234" s="521" t="s">
        <v>23</v>
      </c>
      <c r="F234" s="521">
        <v>0.7</v>
      </c>
      <c r="G234" s="521"/>
      <c r="H234" s="498"/>
      <c r="I234" s="521">
        <v>0.01</v>
      </c>
      <c r="J234" s="521">
        <v>0.52</v>
      </c>
      <c r="K234" s="521">
        <v>1.7999999999999999E-2</v>
      </c>
      <c r="L234" s="521">
        <v>4.62</v>
      </c>
      <c r="M234" s="87">
        <v>670</v>
      </c>
      <c r="N234" s="128">
        <f t="shared" si="6"/>
        <v>0.46899999999999992</v>
      </c>
    </row>
    <row r="235" spans="1:14" x14ac:dyDescent="0.2">
      <c r="A235" s="521"/>
      <c r="B235" s="498"/>
      <c r="C235" s="498"/>
      <c r="D235" s="498"/>
      <c r="E235" s="521" t="s">
        <v>454</v>
      </c>
      <c r="F235" s="521">
        <v>1.2E-2</v>
      </c>
      <c r="G235" s="521"/>
      <c r="H235" s="498"/>
      <c r="I235" s="521">
        <v>0.16</v>
      </c>
      <c r="J235" s="521">
        <v>0.14000000000000001</v>
      </c>
      <c r="K235" s="521" t="s">
        <v>21</v>
      </c>
      <c r="L235" s="521">
        <v>2</v>
      </c>
      <c r="M235" s="87">
        <v>12</v>
      </c>
      <c r="N235" s="128">
        <f>F235*M235</f>
        <v>0.14400000000000002</v>
      </c>
    </row>
    <row r="236" spans="1:14" x14ac:dyDescent="0.2">
      <c r="A236" s="521"/>
      <c r="B236" s="498"/>
      <c r="C236" s="498"/>
      <c r="D236" s="498"/>
      <c r="E236" s="521" t="s">
        <v>22</v>
      </c>
      <c r="F236" s="521">
        <v>0.4</v>
      </c>
      <c r="G236" s="521"/>
      <c r="H236" s="498"/>
      <c r="I236" s="521" t="s">
        <v>21</v>
      </c>
      <c r="J236" s="521" t="s">
        <v>21</v>
      </c>
      <c r="K236" s="521" t="s">
        <v>21</v>
      </c>
      <c r="L236" s="521" t="s">
        <v>21</v>
      </c>
      <c r="M236" s="87">
        <v>16</v>
      </c>
      <c r="N236" s="128">
        <f t="shared" si="6"/>
        <v>6.4000000000000003E-3</v>
      </c>
    </row>
    <row r="237" spans="1:14" x14ac:dyDescent="0.2">
      <c r="A237" s="521"/>
      <c r="B237" s="498"/>
      <c r="C237" s="498"/>
      <c r="D237" s="498"/>
      <c r="E237" s="521" t="s">
        <v>129</v>
      </c>
      <c r="F237" s="521">
        <v>0.7</v>
      </c>
      <c r="G237" s="521"/>
      <c r="H237" s="498"/>
      <c r="I237" s="521" t="s">
        <v>21</v>
      </c>
      <c r="J237" s="521" t="s">
        <v>21</v>
      </c>
      <c r="K237" s="521" t="s">
        <v>21</v>
      </c>
      <c r="L237" s="521" t="s">
        <v>21</v>
      </c>
      <c r="M237" s="87">
        <v>400</v>
      </c>
      <c r="N237" s="128">
        <f t="shared" si="6"/>
        <v>0.28000000000000003</v>
      </c>
    </row>
    <row r="238" spans="1:14" x14ac:dyDescent="0.2">
      <c r="A238" s="521"/>
      <c r="B238" s="498"/>
      <c r="C238" s="498"/>
      <c r="D238" s="498"/>
      <c r="E238" s="521" t="s">
        <v>130</v>
      </c>
      <c r="F238" s="521">
        <v>1.7</v>
      </c>
      <c r="G238" s="521"/>
      <c r="H238" s="498"/>
      <c r="I238" s="521">
        <v>0.17</v>
      </c>
      <c r="J238" s="521">
        <v>0.01</v>
      </c>
      <c r="K238" s="521">
        <v>1.17</v>
      </c>
      <c r="L238" s="521">
        <v>5.67</v>
      </c>
      <c r="M238" s="87">
        <v>40</v>
      </c>
      <c r="N238" s="128">
        <f t="shared" si="6"/>
        <v>6.8000000000000005E-2</v>
      </c>
    </row>
    <row r="239" spans="1:14" x14ac:dyDescent="0.2">
      <c r="A239" s="521"/>
      <c r="B239" s="498"/>
      <c r="C239" s="498"/>
      <c r="D239" s="498"/>
      <c r="E239" s="521" t="s">
        <v>131</v>
      </c>
      <c r="F239" s="521">
        <v>0.25</v>
      </c>
      <c r="G239" s="521"/>
      <c r="H239" s="498"/>
      <c r="I239" s="521"/>
      <c r="J239" s="521">
        <v>0.25</v>
      </c>
      <c r="K239" s="521"/>
      <c r="L239" s="521">
        <v>2.25</v>
      </c>
      <c r="M239" s="87">
        <v>140</v>
      </c>
      <c r="N239" s="128">
        <f t="shared" si="6"/>
        <v>3.5000000000000003E-2</v>
      </c>
    </row>
    <row r="240" spans="1:14" x14ac:dyDescent="0.2">
      <c r="A240" s="521"/>
      <c r="B240" s="498"/>
      <c r="C240" s="498"/>
      <c r="D240" s="498"/>
      <c r="E240" s="521" t="s">
        <v>132</v>
      </c>
      <c r="F240" s="521">
        <v>0.01</v>
      </c>
      <c r="G240" s="521"/>
      <c r="H240" s="498"/>
      <c r="I240" s="521">
        <v>0.11</v>
      </c>
      <c r="J240" s="521">
        <v>0.01</v>
      </c>
      <c r="K240" s="521" t="s">
        <v>21</v>
      </c>
      <c r="L240" s="521">
        <v>2.04</v>
      </c>
      <c r="M240" s="87">
        <v>12</v>
      </c>
      <c r="N240" s="128">
        <f t="shared" si="6"/>
        <v>1.1999999999999999E-4</v>
      </c>
    </row>
    <row r="241" spans="1:14" x14ac:dyDescent="0.2">
      <c r="A241" s="521"/>
      <c r="B241" s="498"/>
      <c r="C241" s="498"/>
      <c r="D241" s="498"/>
      <c r="E241" s="521" t="s">
        <v>46</v>
      </c>
      <c r="F241" s="521">
        <v>19.7</v>
      </c>
      <c r="G241" s="521">
        <v>17.34</v>
      </c>
      <c r="H241" s="498"/>
      <c r="I241" s="521">
        <v>0.08</v>
      </c>
      <c r="J241" s="521">
        <v>6.9000000000000006E-2</v>
      </c>
      <c r="K241" s="521">
        <v>1.79</v>
      </c>
      <c r="L241" s="521">
        <v>7.8</v>
      </c>
      <c r="M241" s="87">
        <v>100</v>
      </c>
      <c r="N241" s="128">
        <f t="shared" si="6"/>
        <v>1.97</v>
      </c>
    </row>
    <row r="242" spans="1:14" x14ac:dyDescent="0.2">
      <c r="A242" s="521"/>
      <c r="B242" s="498"/>
      <c r="C242" s="498"/>
      <c r="D242" s="498"/>
      <c r="E242" s="521" t="s">
        <v>20</v>
      </c>
      <c r="F242" s="521">
        <v>3.3</v>
      </c>
      <c r="G242" s="521">
        <v>3.3</v>
      </c>
      <c r="H242" s="498"/>
      <c r="I242" s="521" t="s">
        <v>21</v>
      </c>
      <c r="J242" s="521"/>
      <c r="K242" s="521">
        <v>3.29</v>
      </c>
      <c r="L242" s="521">
        <v>12.51</v>
      </c>
      <c r="M242" s="87">
        <v>80</v>
      </c>
      <c r="N242" s="128">
        <f t="shared" si="6"/>
        <v>0.26400000000000001</v>
      </c>
    </row>
    <row r="243" spans="1:14" x14ac:dyDescent="0.2">
      <c r="A243" s="77"/>
      <c r="B243" s="486" t="s">
        <v>134</v>
      </c>
      <c r="C243" s="486"/>
      <c r="D243" s="486"/>
      <c r="E243" s="77"/>
      <c r="F243" s="77"/>
      <c r="G243" s="77"/>
      <c r="H243" s="486"/>
      <c r="I243" s="77" t="e">
        <f>#REF!+#REF!+#REF!+#REF!+#REF!+#REF!</f>
        <v>#REF!</v>
      </c>
      <c r="J243" s="77" t="e">
        <f>#REF!+#REF!+#REF!+#REF!+#REF!+#REF!</f>
        <v>#REF!</v>
      </c>
      <c r="K243" s="77" t="e">
        <f>#REF!+#REF!+#REF!+#REF!+#REF!+#REF!</f>
        <v>#REF!</v>
      </c>
      <c r="L243" s="77" t="e">
        <f>#REF!+#REF!+#REF!+#REF!+#REF!+#REF!</f>
        <v>#REF!</v>
      </c>
      <c r="M243" s="77"/>
      <c r="N243" s="129">
        <f>SUM(N205:N242)</f>
        <v>69.00351999999998</v>
      </c>
    </row>
    <row r="244" spans="1:14" x14ac:dyDescent="0.2">
      <c r="A244" s="435"/>
      <c r="B244" s="524" t="s">
        <v>85</v>
      </c>
      <c r="C244" s="524"/>
      <c r="D244" s="524"/>
      <c r="E244" s="435"/>
      <c r="F244" s="435"/>
      <c r="G244" s="435"/>
      <c r="H244" s="436"/>
      <c r="I244" s="443">
        <v>78.98299999999999</v>
      </c>
      <c r="J244" s="443">
        <v>82.929000000000002</v>
      </c>
      <c r="K244" s="443">
        <v>327.43799999999999</v>
      </c>
      <c r="L244" s="443">
        <v>2313.5699999999997</v>
      </c>
      <c r="M244" s="447">
        <v>0</v>
      </c>
      <c r="N244" s="438">
        <f>N243+N203</f>
        <v>168.27351999999996</v>
      </c>
    </row>
    <row r="245" spans="1:14" ht="20.399999999999999" x14ac:dyDescent="0.2">
      <c r="A245" s="486" t="s">
        <v>1</v>
      </c>
      <c r="B245" s="475" t="s">
        <v>2</v>
      </c>
      <c r="C245" s="475"/>
      <c r="D245" s="475"/>
      <c r="E245" s="486" t="s">
        <v>3</v>
      </c>
      <c r="F245" s="486" t="s">
        <v>4</v>
      </c>
      <c r="G245" s="486" t="s">
        <v>5</v>
      </c>
      <c r="H245" s="486" t="s">
        <v>6</v>
      </c>
      <c r="I245" s="486" t="s">
        <v>7</v>
      </c>
      <c r="J245" s="486" t="s">
        <v>8</v>
      </c>
      <c r="K245" s="486" t="s">
        <v>9</v>
      </c>
      <c r="L245" s="486" t="s">
        <v>10</v>
      </c>
      <c r="M245" s="72" t="s">
        <v>11</v>
      </c>
      <c r="N245" s="128"/>
    </row>
    <row r="246" spans="1:14" ht="10.8" x14ac:dyDescent="0.2">
      <c r="A246" s="522" t="s">
        <v>337</v>
      </c>
      <c r="B246" s="449"/>
      <c r="C246" s="174"/>
      <c r="D246" s="174"/>
      <c r="E246" s="521"/>
      <c r="F246" s="521"/>
      <c r="G246" s="521"/>
      <c r="H246" s="498"/>
      <c r="I246" s="106"/>
      <c r="J246" s="106"/>
      <c r="K246" s="106"/>
      <c r="L246" s="106"/>
      <c r="M246" s="72"/>
      <c r="N246" s="128"/>
    </row>
    <row r="247" spans="1:14" x14ac:dyDescent="0.2">
      <c r="A247" s="574" t="s">
        <v>14</v>
      </c>
      <c r="B247" s="575"/>
      <c r="C247" s="501"/>
      <c r="D247" s="501"/>
      <c r="E247" s="521"/>
      <c r="F247" s="521"/>
      <c r="G247" s="521"/>
      <c r="H247" s="498"/>
      <c r="I247" s="521"/>
      <c r="J247" s="521"/>
      <c r="K247" s="521"/>
      <c r="L247" s="521"/>
      <c r="M247" s="72"/>
      <c r="N247" s="128"/>
    </row>
    <row r="248" spans="1:14" ht="11.25" customHeight="1" x14ac:dyDescent="0.2">
      <c r="A248" s="521" t="s">
        <v>15</v>
      </c>
      <c r="B248" s="541" t="s">
        <v>168</v>
      </c>
      <c r="C248" s="484"/>
      <c r="D248" s="484"/>
      <c r="E248" s="521" t="s">
        <v>169</v>
      </c>
      <c r="F248" s="521">
        <v>33.299999999999997</v>
      </c>
      <c r="G248" s="521">
        <v>33.299999999999997</v>
      </c>
      <c r="H248" s="498"/>
      <c r="I248" s="521">
        <v>3.4</v>
      </c>
      <c r="J248" s="521">
        <v>0.33</v>
      </c>
      <c r="K248" s="521">
        <v>22.5</v>
      </c>
      <c r="L248" s="521">
        <v>109.2</v>
      </c>
      <c r="M248" s="72">
        <v>52</v>
      </c>
      <c r="N248" s="128">
        <f t="shared" si="6"/>
        <v>1.7315999999999998</v>
      </c>
    </row>
    <row r="249" spans="1:14" x14ac:dyDescent="0.2">
      <c r="A249" s="521"/>
      <c r="B249" s="608"/>
      <c r="C249" s="515" t="s">
        <v>395</v>
      </c>
      <c r="D249" s="515" t="s">
        <v>377</v>
      </c>
      <c r="E249" s="521" t="s">
        <v>20</v>
      </c>
      <c r="F249" s="521">
        <v>7.5</v>
      </c>
      <c r="G249" s="521">
        <v>7.5</v>
      </c>
      <c r="H249" s="498"/>
      <c r="I249" s="521" t="s">
        <v>21</v>
      </c>
      <c r="J249" s="521" t="s">
        <v>21</v>
      </c>
      <c r="K249" s="521">
        <v>7.4</v>
      </c>
      <c r="L249" s="521">
        <v>28.4</v>
      </c>
      <c r="M249" s="72">
        <v>80</v>
      </c>
      <c r="N249" s="128">
        <f t="shared" si="6"/>
        <v>0.6</v>
      </c>
    </row>
    <row r="250" spans="1:14" x14ac:dyDescent="0.2">
      <c r="A250" s="521"/>
      <c r="B250" s="485"/>
      <c r="C250" s="485"/>
      <c r="D250" s="485"/>
      <c r="E250" s="521" t="s">
        <v>22</v>
      </c>
      <c r="F250" s="521">
        <v>0.06</v>
      </c>
      <c r="G250" s="521">
        <v>0.06</v>
      </c>
      <c r="H250" s="498"/>
      <c r="I250" s="521"/>
      <c r="J250" s="521"/>
      <c r="K250" s="521"/>
      <c r="L250" s="521"/>
      <c r="M250" s="72">
        <v>16</v>
      </c>
      <c r="N250" s="128">
        <f t="shared" si="6"/>
        <v>9.5999999999999992E-4</v>
      </c>
    </row>
    <row r="251" spans="1:14" x14ac:dyDescent="0.2">
      <c r="A251" s="521"/>
      <c r="B251" s="474"/>
      <c r="C251" s="474"/>
      <c r="D251" s="474"/>
      <c r="E251" s="521" t="s">
        <v>19</v>
      </c>
      <c r="F251" s="521">
        <v>73.8</v>
      </c>
      <c r="G251" s="521">
        <v>73.8</v>
      </c>
      <c r="H251" s="498"/>
      <c r="I251" s="521">
        <v>2.08</v>
      </c>
      <c r="J251" s="521">
        <v>2.36</v>
      </c>
      <c r="K251" s="521">
        <v>3.49</v>
      </c>
      <c r="L251" s="521">
        <v>42.8</v>
      </c>
      <c r="M251" s="72">
        <v>65</v>
      </c>
      <c r="N251" s="128">
        <f t="shared" si="6"/>
        <v>4.7969999999999997</v>
      </c>
    </row>
    <row r="252" spans="1:14" x14ac:dyDescent="0.2">
      <c r="A252" s="521"/>
      <c r="B252" s="474"/>
      <c r="C252" s="474"/>
      <c r="D252" s="474"/>
      <c r="E252" s="521" t="s">
        <v>23</v>
      </c>
      <c r="F252" s="521">
        <v>5</v>
      </c>
      <c r="G252" s="521">
        <v>5</v>
      </c>
      <c r="H252" s="498"/>
      <c r="I252" s="521">
        <v>0.04</v>
      </c>
      <c r="J252" s="521">
        <v>3.6</v>
      </c>
      <c r="K252" s="521">
        <v>0.28000000000000003</v>
      </c>
      <c r="L252" s="521">
        <v>33.049999999999997</v>
      </c>
      <c r="M252" s="72">
        <v>670</v>
      </c>
      <c r="N252" s="128">
        <f t="shared" si="6"/>
        <v>3.35</v>
      </c>
    </row>
    <row r="253" spans="1:14" ht="11.25" customHeight="1" x14ac:dyDescent="0.2">
      <c r="A253" s="521" t="s">
        <v>25</v>
      </c>
      <c r="B253" s="529" t="s">
        <v>26</v>
      </c>
      <c r="C253" s="472"/>
      <c r="D253" s="472"/>
      <c r="E253" s="521" t="s">
        <v>27</v>
      </c>
      <c r="F253" s="521">
        <v>4</v>
      </c>
      <c r="G253" s="521"/>
      <c r="H253" s="498"/>
      <c r="I253" s="521">
        <v>0.19</v>
      </c>
      <c r="J253" s="521">
        <v>0.14000000000000001</v>
      </c>
      <c r="K253" s="521">
        <v>0.3</v>
      </c>
      <c r="L253" s="521"/>
      <c r="M253" s="72">
        <v>271</v>
      </c>
      <c r="N253" s="128">
        <f t="shared" si="6"/>
        <v>1.0840000000000001</v>
      </c>
    </row>
    <row r="254" spans="1:14" x14ac:dyDescent="0.2">
      <c r="A254" s="521" t="s">
        <v>28</v>
      </c>
      <c r="B254" s="530"/>
      <c r="C254" s="473">
        <v>200</v>
      </c>
      <c r="D254" s="473">
        <v>200</v>
      </c>
      <c r="E254" s="521" t="s">
        <v>145</v>
      </c>
      <c r="F254" s="521">
        <v>100</v>
      </c>
      <c r="G254" s="521"/>
      <c r="H254" s="498"/>
      <c r="I254" s="521">
        <v>2.82</v>
      </c>
      <c r="J254" s="521">
        <v>3.2</v>
      </c>
      <c r="K254" s="521">
        <v>4.7300000000000004</v>
      </c>
      <c r="L254" s="521">
        <v>58</v>
      </c>
      <c r="M254" s="72">
        <v>65</v>
      </c>
      <c r="N254" s="128">
        <f t="shared" si="6"/>
        <v>6.5</v>
      </c>
    </row>
    <row r="255" spans="1:14" x14ac:dyDescent="0.2">
      <c r="A255" s="521"/>
      <c r="B255" s="474"/>
      <c r="C255" s="474"/>
      <c r="D255" s="474"/>
      <c r="E255" s="521" t="s">
        <v>20</v>
      </c>
      <c r="F255" s="521">
        <v>20</v>
      </c>
      <c r="G255" s="521"/>
      <c r="H255" s="498"/>
      <c r="I255" s="521" t="s">
        <v>21</v>
      </c>
      <c r="J255" s="521" t="s">
        <v>21</v>
      </c>
      <c r="K255" s="521">
        <v>19.96</v>
      </c>
      <c r="L255" s="521">
        <v>75.8</v>
      </c>
      <c r="M255" s="72">
        <v>80</v>
      </c>
      <c r="N255" s="128">
        <f t="shared" si="6"/>
        <v>1.6</v>
      </c>
    </row>
    <row r="256" spans="1:14" ht="11.25" customHeight="1" x14ac:dyDescent="0.2">
      <c r="A256" s="521" t="s">
        <v>29</v>
      </c>
      <c r="B256" s="531" t="s">
        <v>30</v>
      </c>
      <c r="C256" s="474"/>
      <c r="D256" s="474"/>
      <c r="E256" s="521" t="s">
        <v>31</v>
      </c>
      <c r="F256" s="521">
        <v>80</v>
      </c>
      <c r="G256" s="521">
        <v>80</v>
      </c>
      <c r="H256" s="498"/>
      <c r="I256" s="521">
        <v>6.96</v>
      </c>
      <c r="J256" s="521">
        <v>1.2</v>
      </c>
      <c r="K256" s="521">
        <v>32.96</v>
      </c>
      <c r="L256" s="521">
        <v>181</v>
      </c>
      <c r="M256" s="72">
        <v>60</v>
      </c>
      <c r="N256" s="128">
        <f t="shared" si="6"/>
        <v>4.8</v>
      </c>
    </row>
    <row r="257" spans="1:14" ht="20.399999999999999" x14ac:dyDescent="0.2">
      <c r="A257" s="521"/>
      <c r="B257" s="531"/>
      <c r="C257" s="474" t="s">
        <v>389</v>
      </c>
      <c r="D257" s="474" t="s">
        <v>390</v>
      </c>
      <c r="E257" s="521" t="s">
        <v>32</v>
      </c>
      <c r="F257" s="521">
        <v>10</v>
      </c>
      <c r="G257" s="521"/>
      <c r="H257" s="498"/>
      <c r="I257" s="521">
        <v>2.68</v>
      </c>
      <c r="J257" s="521">
        <v>2.57</v>
      </c>
      <c r="K257" s="521" t="s">
        <v>21</v>
      </c>
      <c r="L257" s="521">
        <v>33.79</v>
      </c>
      <c r="M257" s="72">
        <v>650</v>
      </c>
      <c r="N257" s="128">
        <f t="shared" si="6"/>
        <v>6.5</v>
      </c>
    </row>
    <row r="258" spans="1:14" x14ac:dyDescent="0.2">
      <c r="A258" s="521"/>
      <c r="B258" s="474"/>
      <c r="C258" s="474"/>
      <c r="D258" s="474"/>
      <c r="E258" s="521" t="s">
        <v>33</v>
      </c>
      <c r="F258" s="521">
        <v>10</v>
      </c>
      <c r="G258" s="521"/>
      <c r="H258" s="498"/>
      <c r="I258" s="521">
        <v>0.08</v>
      </c>
      <c r="J258" s="521">
        <v>7.25</v>
      </c>
      <c r="K258" s="521">
        <v>0.26</v>
      </c>
      <c r="L258" s="521">
        <v>66.099999999999994</v>
      </c>
      <c r="M258" s="72">
        <v>670</v>
      </c>
      <c r="N258" s="128">
        <f t="shared" si="6"/>
        <v>6.7</v>
      </c>
    </row>
    <row r="259" spans="1:14" ht="20.399999999999999" x14ac:dyDescent="0.2">
      <c r="A259" s="521"/>
      <c r="B259" s="474" t="s">
        <v>146</v>
      </c>
      <c r="C259" s="474">
        <v>120</v>
      </c>
      <c r="D259" s="474">
        <v>120</v>
      </c>
      <c r="E259" s="521" t="s">
        <v>170</v>
      </c>
      <c r="F259" s="521">
        <v>120</v>
      </c>
      <c r="G259" s="521">
        <v>120</v>
      </c>
      <c r="H259" s="498">
        <v>120</v>
      </c>
      <c r="I259" s="521">
        <v>1.8</v>
      </c>
      <c r="J259" s="521">
        <v>0.84</v>
      </c>
      <c r="K259" s="521">
        <v>18.309999999999999</v>
      </c>
      <c r="L259" s="521">
        <v>74.760000000000005</v>
      </c>
      <c r="M259" s="72">
        <v>170</v>
      </c>
      <c r="N259" s="128">
        <f t="shared" si="6"/>
        <v>20.399999999999999</v>
      </c>
    </row>
    <row r="260" spans="1:14" x14ac:dyDescent="0.2">
      <c r="A260" s="521" t="s">
        <v>38</v>
      </c>
      <c r="B260" s="474" t="s">
        <v>39</v>
      </c>
      <c r="C260" s="474">
        <v>100</v>
      </c>
      <c r="D260" s="474">
        <v>100</v>
      </c>
      <c r="E260" s="521" t="s">
        <v>437</v>
      </c>
      <c r="F260" s="521">
        <v>200</v>
      </c>
      <c r="G260" s="521">
        <v>100</v>
      </c>
      <c r="H260" s="498">
        <v>100</v>
      </c>
      <c r="I260" s="521"/>
      <c r="J260" s="521"/>
      <c r="K260" s="521">
        <v>19</v>
      </c>
      <c r="L260" s="521">
        <v>75</v>
      </c>
      <c r="M260" s="72">
        <v>80</v>
      </c>
      <c r="N260" s="128">
        <f t="shared" si="6"/>
        <v>16</v>
      </c>
    </row>
    <row r="261" spans="1:14" ht="11.25" customHeight="1" x14ac:dyDescent="0.2">
      <c r="A261" s="532" t="s">
        <v>40</v>
      </c>
      <c r="B261" s="533"/>
      <c r="C261" s="476"/>
      <c r="D261" s="476"/>
      <c r="E261" s="521"/>
      <c r="F261" s="521"/>
      <c r="G261" s="521"/>
      <c r="H261" s="498"/>
      <c r="I261" s="106" t="e">
        <f>#REF!+#REF!+#REF!+#REF!</f>
        <v>#REF!</v>
      </c>
      <c r="J261" s="106" t="e">
        <f>#REF!+#REF!+#REF!+#REF!</f>
        <v>#REF!</v>
      </c>
      <c r="K261" s="106" t="e">
        <f>#REF!+#REF!+#REF!+#REF!</f>
        <v>#REF!</v>
      </c>
      <c r="L261" s="106" t="e">
        <f>#REF!+#REF!+#REF!+#REF!</f>
        <v>#REF!</v>
      </c>
      <c r="M261" s="106"/>
      <c r="N261" s="129">
        <f>SUM(N248:N260)</f>
        <v>74.063559999999995</v>
      </c>
    </row>
    <row r="262" spans="1:14" x14ac:dyDescent="0.2">
      <c r="A262" s="142" t="s">
        <v>41</v>
      </c>
      <c r="B262" s="506"/>
      <c r="C262" s="506"/>
      <c r="D262" s="506"/>
      <c r="E262" s="143"/>
      <c r="F262" s="143"/>
      <c r="G262" s="143"/>
      <c r="H262" s="144"/>
      <c r="I262" s="143" t="s">
        <v>86</v>
      </c>
      <c r="J262" s="143"/>
      <c r="K262" s="143"/>
      <c r="L262" s="143"/>
      <c r="M262" s="145"/>
      <c r="N262" s="128"/>
    </row>
    <row r="263" spans="1:14" ht="11.25" customHeight="1" x14ac:dyDescent="0.2">
      <c r="A263" s="521"/>
      <c r="B263" s="531" t="s">
        <v>148</v>
      </c>
      <c r="C263" s="474"/>
      <c r="D263" s="474"/>
      <c r="E263" s="521" t="s">
        <v>149</v>
      </c>
      <c r="F263" s="521">
        <v>86.67</v>
      </c>
      <c r="G263" s="521" t="s">
        <v>150</v>
      </c>
      <c r="H263" s="498"/>
      <c r="I263" s="521">
        <v>1.3</v>
      </c>
      <c r="J263" s="521">
        <v>0.69</v>
      </c>
      <c r="K263" s="521">
        <v>7</v>
      </c>
      <c r="L263" s="521">
        <v>29.12</v>
      </c>
      <c r="M263" s="72">
        <v>30</v>
      </c>
      <c r="N263" s="128">
        <f t="shared" ref="N263:N326" si="7">F263*M263/1000</f>
        <v>2.6000999999999999</v>
      </c>
    </row>
    <row r="264" spans="1:14" x14ac:dyDescent="0.2">
      <c r="A264" s="521" t="s">
        <v>151</v>
      </c>
      <c r="B264" s="531"/>
      <c r="C264" s="474">
        <v>80</v>
      </c>
      <c r="D264" s="474">
        <v>120</v>
      </c>
      <c r="E264" s="521" t="s">
        <v>52</v>
      </c>
      <c r="F264" s="521">
        <v>5</v>
      </c>
      <c r="G264" s="521">
        <v>5</v>
      </c>
      <c r="H264" s="498"/>
      <c r="I264" s="521"/>
      <c r="J264" s="521">
        <v>6.99</v>
      </c>
      <c r="K264" s="521"/>
      <c r="L264" s="521">
        <v>62.93</v>
      </c>
      <c r="M264" s="72">
        <v>140</v>
      </c>
      <c r="N264" s="128">
        <f t="shared" si="7"/>
        <v>0.7</v>
      </c>
    </row>
    <row r="265" spans="1:14" x14ac:dyDescent="0.2">
      <c r="A265" s="521"/>
      <c r="B265" s="474"/>
      <c r="C265" s="474"/>
      <c r="D265" s="474"/>
      <c r="E265" s="521" t="s">
        <v>46</v>
      </c>
      <c r="F265" s="521">
        <v>30</v>
      </c>
      <c r="G265" s="521">
        <v>26.4</v>
      </c>
      <c r="H265" s="498"/>
      <c r="I265" s="521">
        <v>0.12</v>
      </c>
      <c r="J265" s="521">
        <v>0.105</v>
      </c>
      <c r="K265" s="521">
        <v>2.58</v>
      </c>
      <c r="L265" s="521">
        <v>11.88</v>
      </c>
      <c r="M265" s="72">
        <v>100</v>
      </c>
      <c r="N265" s="128">
        <f t="shared" si="7"/>
        <v>3</v>
      </c>
    </row>
    <row r="266" spans="1:14" x14ac:dyDescent="0.2">
      <c r="A266" s="521"/>
      <c r="B266" s="474"/>
      <c r="C266" s="474"/>
      <c r="D266" s="474"/>
      <c r="E266" s="521" t="s">
        <v>20</v>
      </c>
      <c r="F266" s="521">
        <v>3</v>
      </c>
      <c r="G266" s="521">
        <v>3</v>
      </c>
      <c r="H266" s="498"/>
      <c r="I266" s="521"/>
      <c r="J266" s="521"/>
      <c r="K266" s="521">
        <v>2.99</v>
      </c>
      <c r="L266" s="521">
        <v>11.38</v>
      </c>
      <c r="M266" s="72">
        <v>80</v>
      </c>
      <c r="N266" s="128">
        <f t="shared" si="7"/>
        <v>0.24</v>
      </c>
    </row>
    <row r="267" spans="1:14" ht="13.5" customHeight="1" x14ac:dyDescent="0.2">
      <c r="A267" s="143" t="s">
        <v>171</v>
      </c>
      <c r="B267" s="588" t="s">
        <v>172</v>
      </c>
      <c r="C267" s="506" t="s">
        <v>58</v>
      </c>
      <c r="D267" s="506" t="s">
        <v>58</v>
      </c>
      <c r="E267" s="143" t="s">
        <v>50</v>
      </c>
      <c r="F267" s="143">
        <v>62.5</v>
      </c>
      <c r="G267" s="143">
        <v>50</v>
      </c>
      <c r="H267" s="144"/>
      <c r="I267" s="143">
        <v>0.15</v>
      </c>
      <c r="J267" s="143">
        <v>0.05</v>
      </c>
      <c r="K267" s="143">
        <v>2.85</v>
      </c>
      <c r="L267" s="143">
        <v>13.5</v>
      </c>
      <c r="M267" s="145">
        <v>40</v>
      </c>
      <c r="N267" s="128">
        <f t="shared" si="7"/>
        <v>2.5</v>
      </c>
    </row>
    <row r="268" spans="1:14" x14ac:dyDescent="0.2">
      <c r="A268" s="143"/>
      <c r="B268" s="588"/>
      <c r="C268" s="506"/>
      <c r="D268" s="506"/>
      <c r="E268" s="143" t="s">
        <v>44</v>
      </c>
      <c r="F268" s="143">
        <v>12.5</v>
      </c>
      <c r="G268" s="143">
        <v>10</v>
      </c>
      <c r="H268" s="144"/>
      <c r="I268" s="143">
        <v>0.12</v>
      </c>
      <c r="J268" s="143">
        <v>0.05</v>
      </c>
      <c r="K268" s="143">
        <v>6.3</v>
      </c>
      <c r="L268" s="143">
        <v>3.4</v>
      </c>
      <c r="M268" s="145">
        <v>45</v>
      </c>
      <c r="N268" s="128">
        <f t="shared" si="7"/>
        <v>0.5625</v>
      </c>
    </row>
    <row r="269" spans="1:14" ht="9.75" customHeight="1" x14ac:dyDescent="0.2">
      <c r="A269" s="143"/>
      <c r="B269" s="506"/>
      <c r="C269" s="506"/>
      <c r="D269" s="506"/>
      <c r="E269" s="143" t="s">
        <v>53</v>
      </c>
      <c r="F269" s="143">
        <v>12</v>
      </c>
      <c r="G269" s="143">
        <v>10</v>
      </c>
      <c r="H269" s="144"/>
      <c r="I269" s="143">
        <v>0.6</v>
      </c>
      <c r="J269" s="143">
        <v>0.12</v>
      </c>
      <c r="K269" s="143">
        <v>4.8899999999999997</v>
      </c>
      <c r="L269" s="143">
        <v>24.6</v>
      </c>
      <c r="M269" s="145">
        <v>40</v>
      </c>
      <c r="N269" s="128">
        <f t="shared" si="7"/>
        <v>0.48</v>
      </c>
    </row>
    <row r="270" spans="1:14" x14ac:dyDescent="0.2">
      <c r="A270" s="143"/>
      <c r="B270" s="506"/>
      <c r="C270" s="506"/>
      <c r="D270" s="506"/>
      <c r="E270" s="143" t="s">
        <v>51</v>
      </c>
      <c r="F270" s="143">
        <v>40</v>
      </c>
      <c r="G270" s="143">
        <v>30</v>
      </c>
      <c r="H270" s="144"/>
      <c r="I270" s="143">
        <v>0.8</v>
      </c>
      <c r="J270" s="143">
        <v>0.11</v>
      </c>
      <c r="K270" s="143">
        <v>0.37</v>
      </c>
      <c r="L270" s="143">
        <v>23.04</v>
      </c>
      <c r="M270" s="145">
        <v>35</v>
      </c>
      <c r="N270" s="128">
        <f t="shared" si="7"/>
        <v>1.4</v>
      </c>
    </row>
    <row r="271" spans="1:14" x14ac:dyDescent="0.2">
      <c r="A271" s="143"/>
      <c r="B271" s="506"/>
      <c r="C271" s="506"/>
      <c r="D271" s="506"/>
      <c r="E271" s="143" t="s">
        <v>174</v>
      </c>
      <c r="F271" s="143">
        <v>5</v>
      </c>
      <c r="G271" s="143">
        <v>5</v>
      </c>
      <c r="H271" s="144"/>
      <c r="I271" s="143"/>
      <c r="J271" s="143"/>
      <c r="K271" s="143"/>
      <c r="L271" s="143"/>
      <c r="M271" s="145">
        <v>175</v>
      </c>
      <c r="N271" s="128">
        <f t="shared" si="7"/>
        <v>0.875</v>
      </c>
    </row>
    <row r="272" spans="1:14" x14ac:dyDescent="0.2">
      <c r="A272" s="143"/>
      <c r="B272" s="506"/>
      <c r="C272" s="506"/>
      <c r="D272" s="506"/>
      <c r="E272" s="143" t="s">
        <v>52</v>
      </c>
      <c r="F272" s="143">
        <v>5</v>
      </c>
      <c r="G272" s="143">
        <v>5</v>
      </c>
      <c r="H272" s="144"/>
      <c r="I272" s="143"/>
      <c r="J272" s="143">
        <v>4.99</v>
      </c>
      <c r="K272" s="143"/>
      <c r="L272" s="143">
        <v>44.95</v>
      </c>
      <c r="M272" s="145">
        <v>140</v>
      </c>
      <c r="N272" s="128">
        <f t="shared" si="7"/>
        <v>0.7</v>
      </c>
    </row>
    <row r="273" spans="1:14" x14ac:dyDescent="0.2">
      <c r="A273" s="143"/>
      <c r="B273" s="506"/>
      <c r="C273" s="506"/>
      <c r="D273" s="506"/>
      <c r="E273" s="143" t="s">
        <v>22</v>
      </c>
      <c r="F273" s="143">
        <v>1</v>
      </c>
      <c r="G273" s="143"/>
      <c r="H273" s="144"/>
      <c r="I273" s="143">
        <v>0.8</v>
      </c>
      <c r="J273" s="143">
        <v>0.2</v>
      </c>
      <c r="K273" s="143"/>
      <c r="L273" s="143">
        <v>6</v>
      </c>
      <c r="M273" s="145">
        <v>16</v>
      </c>
      <c r="N273" s="128">
        <f t="shared" si="7"/>
        <v>1.6E-2</v>
      </c>
    </row>
    <row r="274" spans="1:14" x14ac:dyDescent="0.2">
      <c r="A274" s="143"/>
      <c r="B274" s="506"/>
      <c r="C274" s="506"/>
      <c r="D274" s="506"/>
      <c r="E274" s="143" t="s">
        <v>155</v>
      </c>
      <c r="F274" s="143">
        <v>40</v>
      </c>
      <c r="G274" s="143">
        <v>40</v>
      </c>
      <c r="H274" s="144"/>
      <c r="I274" s="143">
        <v>10</v>
      </c>
      <c r="J274" s="143">
        <v>6.48</v>
      </c>
      <c r="K274" s="143" t="s">
        <v>21</v>
      </c>
      <c r="L274" s="143">
        <v>88.29</v>
      </c>
      <c r="M274" s="145">
        <v>440</v>
      </c>
      <c r="N274" s="128">
        <f t="shared" si="7"/>
        <v>17.600000000000001</v>
      </c>
    </row>
    <row r="275" spans="1:14" x14ac:dyDescent="0.2">
      <c r="A275" s="143"/>
      <c r="B275" s="506"/>
      <c r="C275" s="506"/>
      <c r="D275" s="506"/>
      <c r="E275" s="143" t="s">
        <v>57</v>
      </c>
      <c r="F275" s="143">
        <v>10</v>
      </c>
      <c r="G275" s="143">
        <v>10</v>
      </c>
      <c r="H275" s="144">
        <v>10</v>
      </c>
      <c r="I275" s="143">
        <v>0.28000000000000003</v>
      </c>
      <c r="J275" s="143">
        <v>2</v>
      </c>
      <c r="K275" s="143">
        <v>0.32</v>
      </c>
      <c r="L275" s="143">
        <v>20.64</v>
      </c>
      <c r="M275" s="145">
        <v>190</v>
      </c>
      <c r="N275" s="128">
        <f t="shared" si="7"/>
        <v>1.9</v>
      </c>
    </row>
    <row r="276" spans="1:14" ht="11.25" customHeight="1" x14ac:dyDescent="0.2">
      <c r="A276" s="143" t="s">
        <v>176</v>
      </c>
      <c r="B276" s="589" t="s">
        <v>177</v>
      </c>
      <c r="C276" s="507"/>
      <c r="D276" s="507"/>
      <c r="E276" s="143" t="s">
        <v>61</v>
      </c>
      <c r="F276" s="143">
        <v>55.6</v>
      </c>
      <c r="G276" s="143">
        <v>41.7</v>
      </c>
      <c r="H276" s="144"/>
      <c r="I276" s="143">
        <v>10.3</v>
      </c>
      <c r="J276" s="143">
        <v>6.67</v>
      </c>
      <c r="K276" s="143"/>
      <c r="L276" s="143">
        <v>90.91</v>
      </c>
      <c r="M276" s="145">
        <v>440</v>
      </c>
      <c r="N276" s="128">
        <f t="shared" si="7"/>
        <v>24.463999999999999</v>
      </c>
    </row>
    <row r="277" spans="1:14" x14ac:dyDescent="0.2">
      <c r="A277" s="143"/>
      <c r="B277" s="590"/>
      <c r="C277" s="508">
        <v>60</v>
      </c>
      <c r="D277" s="508">
        <v>80</v>
      </c>
      <c r="E277" s="143" t="s">
        <v>72</v>
      </c>
      <c r="F277" s="143">
        <v>8</v>
      </c>
      <c r="G277" s="143">
        <v>8</v>
      </c>
      <c r="H277" s="144">
        <v>70</v>
      </c>
      <c r="I277" s="143">
        <v>0.69</v>
      </c>
      <c r="J277" s="143">
        <v>0.12</v>
      </c>
      <c r="K277" s="143">
        <v>3.12</v>
      </c>
      <c r="L277" s="143">
        <v>16.72</v>
      </c>
      <c r="M277" s="145">
        <v>60</v>
      </c>
      <c r="N277" s="128">
        <f t="shared" si="7"/>
        <v>0.48</v>
      </c>
    </row>
    <row r="278" spans="1:14" x14ac:dyDescent="0.2">
      <c r="A278" s="143"/>
      <c r="B278" s="506"/>
      <c r="C278" s="506"/>
      <c r="D278" s="506"/>
      <c r="E278" s="143" t="s">
        <v>19</v>
      </c>
      <c r="F278" s="143">
        <v>11</v>
      </c>
      <c r="G278" s="143">
        <v>11</v>
      </c>
      <c r="H278" s="144"/>
      <c r="I278" s="143"/>
      <c r="J278" s="143"/>
      <c r="K278" s="143"/>
      <c r="L278" s="143"/>
      <c r="M278" s="145">
        <v>65</v>
      </c>
      <c r="N278" s="128">
        <f>F278*M278/1000</f>
        <v>0.71499999999999997</v>
      </c>
    </row>
    <row r="279" spans="1:14" x14ac:dyDescent="0.2">
      <c r="A279" s="143"/>
      <c r="B279" s="506"/>
      <c r="C279" s="506"/>
      <c r="D279" s="506"/>
      <c r="E279" s="143" t="s">
        <v>53</v>
      </c>
      <c r="F279" s="143">
        <v>31</v>
      </c>
      <c r="G279" s="143">
        <v>23.56</v>
      </c>
      <c r="H279" s="144"/>
      <c r="I279" s="143">
        <v>0.62</v>
      </c>
      <c r="J279" s="143"/>
      <c r="K279" s="143">
        <v>1.53</v>
      </c>
      <c r="L279" s="143">
        <v>7.71</v>
      </c>
      <c r="M279" s="145">
        <v>40</v>
      </c>
      <c r="N279" s="128">
        <f t="shared" si="7"/>
        <v>1.24</v>
      </c>
    </row>
    <row r="280" spans="1:14" x14ac:dyDescent="0.2">
      <c r="A280" s="143"/>
      <c r="B280" s="506"/>
      <c r="C280" s="506"/>
      <c r="D280" s="506"/>
      <c r="E280" s="143" t="s">
        <v>52</v>
      </c>
      <c r="F280" s="143">
        <v>4</v>
      </c>
      <c r="G280" s="143">
        <v>4</v>
      </c>
      <c r="H280" s="144"/>
      <c r="I280" s="143"/>
      <c r="J280" s="143">
        <v>3.99</v>
      </c>
      <c r="K280" s="143">
        <v>35.96</v>
      </c>
      <c r="L280" s="143"/>
      <c r="M280" s="145">
        <v>140</v>
      </c>
      <c r="N280" s="128">
        <f t="shared" si="7"/>
        <v>0.56000000000000005</v>
      </c>
    </row>
    <row r="281" spans="1:14" x14ac:dyDescent="0.2">
      <c r="A281" s="143"/>
      <c r="B281" s="506"/>
      <c r="C281" s="506"/>
      <c r="D281" s="506"/>
      <c r="E281" s="143" t="s">
        <v>454</v>
      </c>
      <c r="F281" s="143">
        <v>0.12</v>
      </c>
      <c r="G281" s="143">
        <v>5</v>
      </c>
      <c r="H281" s="144"/>
      <c r="I281" s="143">
        <v>0.76</v>
      </c>
      <c r="J281" s="143">
        <v>0.63</v>
      </c>
      <c r="K281" s="143">
        <v>0.03</v>
      </c>
      <c r="L281" s="143">
        <v>8.1999999999999993</v>
      </c>
      <c r="M281" s="145">
        <v>12</v>
      </c>
      <c r="N281" s="128">
        <f>F281*M281</f>
        <v>1.44</v>
      </c>
    </row>
    <row r="282" spans="1:14" x14ac:dyDescent="0.2">
      <c r="A282" s="143"/>
      <c r="B282" s="506"/>
      <c r="C282" s="506"/>
      <c r="D282" s="506"/>
      <c r="E282" s="143" t="s">
        <v>94</v>
      </c>
      <c r="F282" s="143">
        <v>6</v>
      </c>
      <c r="G282" s="143">
        <v>6</v>
      </c>
      <c r="H282" s="144"/>
      <c r="I282" s="143">
        <v>0.52</v>
      </c>
      <c r="J282" s="143">
        <v>0.08</v>
      </c>
      <c r="K282" s="143">
        <v>2.3199999999999998</v>
      </c>
      <c r="L282" s="143">
        <v>12.54</v>
      </c>
      <c r="M282" s="145">
        <v>100</v>
      </c>
      <c r="N282" s="128">
        <f t="shared" si="7"/>
        <v>0.6</v>
      </c>
    </row>
    <row r="283" spans="1:14" x14ac:dyDescent="0.2">
      <c r="A283" s="143"/>
      <c r="B283" s="506"/>
      <c r="C283" s="506"/>
      <c r="D283" s="506"/>
      <c r="E283" s="143" t="s">
        <v>52</v>
      </c>
      <c r="F283" s="143">
        <v>4</v>
      </c>
      <c r="G283" s="143">
        <v>4</v>
      </c>
      <c r="H283" s="144"/>
      <c r="I283" s="143"/>
      <c r="J283" s="143"/>
      <c r="K283" s="143">
        <v>3.99</v>
      </c>
      <c r="L283" s="143">
        <v>35.96</v>
      </c>
      <c r="M283" s="145">
        <v>140</v>
      </c>
      <c r="N283" s="128">
        <f t="shared" si="7"/>
        <v>0.56000000000000005</v>
      </c>
    </row>
    <row r="284" spans="1:14" x14ac:dyDescent="0.2">
      <c r="A284" s="143"/>
      <c r="B284" s="506"/>
      <c r="C284" s="506"/>
      <c r="D284" s="506"/>
      <c r="E284" s="143" t="s">
        <v>52</v>
      </c>
      <c r="F284" s="143">
        <v>1</v>
      </c>
      <c r="G284" s="143"/>
      <c r="H284" s="144"/>
      <c r="I284" s="143"/>
      <c r="J284" s="143">
        <v>1</v>
      </c>
      <c r="K284" s="143"/>
      <c r="L284" s="143">
        <v>8.99</v>
      </c>
      <c r="M284" s="145">
        <v>140</v>
      </c>
      <c r="N284" s="128">
        <f t="shared" si="7"/>
        <v>0.14000000000000001</v>
      </c>
    </row>
    <row r="285" spans="1:14" ht="11.25" customHeight="1" x14ac:dyDescent="0.2">
      <c r="A285" s="143" t="s">
        <v>159</v>
      </c>
      <c r="B285" s="591" t="s">
        <v>181</v>
      </c>
      <c r="C285" s="509"/>
      <c r="D285" s="509"/>
      <c r="E285" s="143" t="s">
        <v>161</v>
      </c>
      <c r="F285" s="143">
        <v>47.6</v>
      </c>
      <c r="G285" s="143">
        <v>47.6</v>
      </c>
      <c r="H285" s="144"/>
      <c r="I285" s="143">
        <v>5.99</v>
      </c>
      <c r="J285" s="143">
        <v>1.55</v>
      </c>
      <c r="K285" s="143">
        <v>29.76</v>
      </c>
      <c r="L285" s="143">
        <v>157.9</v>
      </c>
      <c r="M285" s="145">
        <v>100</v>
      </c>
      <c r="N285" s="128">
        <f t="shared" si="7"/>
        <v>4.76</v>
      </c>
    </row>
    <row r="286" spans="1:14" x14ac:dyDescent="0.2">
      <c r="A286" s="143"/>
      <c r="B286" s="592"/>
      <c r="C286" s="510">
        <v>100</v>
      </c>
      <c r="D286" s="510">
        <v>120</v>
      </c>
      <c r="E286" s="143" t="s">
        <v>23</v>
      </c>
      <c r="F286" s="143">
        <v>5</v>
      </c>
      <c r="G286" s="143">
        <v>5</v>
      </c>
      <c r="H286" s="144"/>
      <c r="I286" s="143">
        <v>0.04</v>
      </c>
      <c r="J286" s="143">
        <v>3.6</v>
      </c>
      <c r="K286" s="143">
        <v>0.13</v>
      </c>
      <c r="L286" s="143">
        <v>33.6</v>
      </c>
      <c r="M286" s="145">
        <v>670</v>
      </c>
      <c r="N286" s="128">
        <f t="shared" si="7"/>
        <v>3.35</v>
      </c>
    </row>
    <row r="287" spans="1:14" x14ac:dyDescent="0.2">
      <c r="A287" s="143"/>
      <c r="B287" s="506"/>
      <c r="C287" s="506"/>
      <c r="D287" s="506"/>
      <c r="E287" s="143" t="s">
        <v>22</v>
      </c>
      <c r="F287" s="143">
        <v>1</v>
      </c>
      <c r="G287" s="143">
        <v>1</v>
      </c>
      <c r="H287" s="144"/>
      <c r="I287" s="143"/>
      <c r="J287" s="143"/>
      <c r="K287" s="143"/>
      <c r="L287" s="143"/>
      <c r="M287" s="145">
        <v>16</v>
      </c>
      <c r="N287" s="128">
        <f t="shared" si="7"/>
        <v>1.6E-2</v>
      </c>
    </row>
    <row r="288" spans="1:14" ht="11.25" customHeight="1" x14ac:dyDescent="0.2">
      <c r="A288" s="143" t="s">
        <v>182</v>
      </c>
      <c r="B288" s="591" t="s">
        <v>183</v>
      </c>
      <c r="C288" s="509"/>
      <c r="D288" s="509"/>
      <c r="E288" s="143" t="s">
        <v>46</v>
      </c>
      <c r="F288" s="143">
        <v>25</v>
      </c>
      <c r="G288" s="143">
        <v>22</v>
      </c>
      <c r="H288" s="144"/>
      <c r="I288" s="143">
        <v>0.1</v>
      </c>
      <c r="J288" s="143">
        <v>0.09</v>
      </c>
      <c r="K288" s="143">
        <v>2.2000000000000002</v>
      </c>
      <c r="L288" s="143">
        <v>9.9</v>
      </c>
      <c r="M288" s="145">
        <v>100</v>
      </c>
      <c r="N288" s="128">
        <f t="shared" si="7"/>
        <v>2.5</v>
      </c>
    </row>
    <row r="289" spans="1:15" x14ac:dyDescent="0.2">
      <c r="A289" s="143"/>
      <c r="B289" s="592"/>
      <c r="C289" s="510">
        <v>200</v>
      </c>
      <c r="D289" s="510">
        <v>200</v>
      </c>
      <c r="E289" s="143" t="s">
        <v>20</v>
      </c>
      <c r="F289" s="143">
        <v>20</v>
      </c>
      <c r="G289" s="143">
        <v>20</v>
      </c>
      <c r="H289" s="144"/>
      <c r="I289" s="143"/>
      <c r="J289" s="143"/>
      <c r="K289" s="143">
        <v>19.96</v>
      </c>
      <c r="L289" s="143">
        <v>75.8</v>
      </c>
      <c r="M289" s="145">
        <v>80</v>
      </c>
      <c r="N289" s="128">
        <f t="shared" si="7"/>
        <v>1.6</v>
      </c>
    </row>
    <row r="290" spans="1:15" x14ac:dyDescent="0.2">
      <c r="A290" s="143"/>
      <c r="B290" s="506" t="s">
        <v>72</v>
      </c>
      <c r="C290" s="506"/>
      <c r="D290" s="506"/>
      <c r="E290" s="146" t="s">
        <v>73</v>
      </c>
      <c r="F290" s="146">
        <v>40</v>
      </c>
      <c r="G290" s="146">
        <v>40</v>
      </c>
      <c r="H290" s="147">
        <v>40</v>
      </c>
      <c r="I290" s="143">
        <v>3.48</v>
      </c>
      <c r="J290" s="143">
        <v>0.6</v>
      </c>
      <c r="K290" s="143">
        <v>16</v>
      </c>
      <c r="L290" s="143">
        <v>83.6</v>
      </c>
      <c r="M290" s="145">
        <v>60</v>
      </c>
      <c r="N290" s="128">
        <f t="shared" si="7"/>
        <v>2.4</v>
      </c>
    </row>
    <row r="291" spans="1:15" x14ac:dyDescent="0.2">
      <c r="A291" s="143"/>
      <c r="B291" s="506"/>
      <c r="C291" s="506"/>
      <c r="D291" s="506"/>
      <c r="E291" s="143" t="s">
        <v>74</v>
      </c>
      <c r="F291" s="143">
        <v>80</v>
      </c>
      <c r="G291" s="143">
        <v>80</v>
      </c>
      <c r="H291" s="144">
        <v>80</v>
      </c>
      <c r="I291" s="143">
        <v>5.28</v>
      </c>
      <c r="J291" s="143">
        <v>0.96</v>
      </c>
      <c r="K291" s="143">
        <v>28.24</v>
      </c>
      <c r="L291" s="143">
        <v>144.80000000000001</v>
      </c>
      <c r="M291" s="145">
        <v>51</v>
      </c>
      <c r="N291" s="128">
        <f t="shared" si="7"/>
        <v>4.08</v>
      </c>
    </row>
    <row r="292" spans="1:15" s="158" customFormat="1" ht="15.75" customHeight="1" x14ac:dyDescent="0.2">
      <c r="A292" s="175"/>
      <c r="B292" s="593" t="s">
        <v>338</v>
      </c>
      <c r="C292" s="511">
        <v>100</v>
      </c>
      <c r="D292" s="511">
        <v>100</v>
      </c>
      <c r="E292" s="176" t="s">
        <v>65</v>
      </c>
      <c r="F292" s="177">
        <v>27.5</v>
      </c>
      <c r="G292" s="178"/>
      <c r="H292" s="179"/>
      <c r="I292" s="180">
        <v>2.8</v>
      </c>
      <c r="J292" s="180">
        <v>0.3</v>
      </c>
      <c r="K292" s="180">
        <v>19.2</v>
      </c>
      <c r="L292" s="180">
        <v>93.1</v>
      </c>
      <c r="M292" s="181">
        <v>40</v>
      </c>
      <c r="N292" s="128">
        <f t="shared" si="7"/>
        <v>1.1000000000000001</v>
      </c>
      <c r="O292" s="69"/>
    </row>
    <row r="293" spans="1:15" s="158" customFormat="1" x14ac:dyDescent="0.2">
      <c r="A293" s="175"/>
      <c r="B293" s="594"/>
      <c r="C293" s="512"/>
      <c r="D293" s="512"/>
      <c r="E293" s="176" t="s">
        <v>65</v>
      </c>
      <c r="F293" s="177">
        <v>0.25</v>
      </c>
      <c r="G293" s="178"/>
      <c r="H293" s="179"/>
      <c r="I293" s="180">
        <v>0.25</v>
      </c>
      <c r="J293" s="180">
        <v>0.02</v>
      </c>
      <c r="K293" s="180">
        <v>0.16</v>
      </c>
      <c r="L293" s="180">
        <v>0.81</v>
      </c>
      <c r="M293" s="181">
        <v>40</v>
      </c>
      <c r="N293" s="128">
        <f t="shared" si="7"/>
        <v>0.01</v>
      </c>
      <c r="O293" s="69"/>
    </row>
    <row r="294" spans="1:15" s="158" customFormat="1" ht="13.5" customHeight="1" x14ac:dyDescent="0.2">
      <c r="A294" s="175"/>
      <c r="B294" s="175"/>
      <c r="C294" s="175"/>
      <c r="D294" s="175"/>
      <c r="E294" s="176" t="s">
        <v>23</v>
      </c>
      <c r="F294" s="177">
        <v>0.12</v>
      </c>
      <c r="G294" s="183"/>
      <c r="H294" s="179"/>
      <c r="I294" s="180">
        <v>0.15</v>
      </c>
      <c r="J294" s="180">
        <v>0.08</v>
      </c>
      <c r="K294" s="180">
        <v>0.01</v>
      </c>
      <c r="L294" s="180">
        <v>79.319999999999993</v>
      </c>
      <c r="M294" s="181">
        <v>670</v>
      </c>
      <c r="N294" s="128">
        <f t="shared" si="7"/>
        <v>8.0399999999999985E-2</v>
      </c>
      <c r="O294" s="69"/>
    </row>
    <row r="295" spans="1:15" s="158" customFormat="1" x14ac:dyDescent="0.2">
      <c r="A295" s="175"/>
      <c r="B295" s="175"/>
      <c r="C295" s="175"/>
      <c r="D295" s="175"/>
      <c r="E295" s="176" t="s">
        <v>454</v>
      </c>
      <c r="F295" s="177">
        <v>0.75</v>
      </c>
      <c r="G295" s="183"/>
      <c r="H295" s="179"/>
      <c r="I295" s="180">
        <v>3.97</v>
      </c>
      <c r="J295" s="180">
        <v>3.59</v>
      </c>
      <c r="K295" s="180">
        <v>0.21</v>
      </c>
      <c r="L295" s="180">
        <v>49</v>
      </c>
      <c r="M295" s="181">
        <v>12</v>
      </c>
      <c r="N295" s="128">
        <f>F295*M295</f>
        <v>9</v>
      </c>
      <c r="O295" s="69"/>
    </row>
    <row r="296" spans="1:15" s="158" customFormat="1" x14ac:dyDescent="0.2">
      <c r="A296" s="175"/>
      <c r="B296" s="175"/>
      <c r="C296" s="175"/>
      <c r="D296" s="175"/>
      <c r="E296" s="176" t="s">
        <v>361</v>
      </c>
      <c r="F296" s="177">
        <v>31.25</v>
      </c>
      <c r="G296" s="178"/>
      <c r="H296" s="179"/>
      <c r="I296" s="180">
        <v>0.56999999999999995</v>
      </c>
      <c r="J296" s="180">
        <v>0.5</v>
      </c>
      <c r="K296" s="180">
        <v>0.03</v>
      </c>
      <c r="L296" s="180">
        <v>7</v>
      </c>
      <c r="M296" s="181">
        <v>65</v>
      </c>
      <c r="N296" s="128">
        <f t="shared" si="7"/>
        <v>2.03125</v>
      </c>
      <c r="O296" s="69"/>
    </row>
    <row r="297" spans="1:15" s="158" customFormat="1" x14ac:dyDescent="0.2">
      <c r="A297" s="175"/>
      <c r="B297" s="175"/>
      <c r="C297" s="175"/>
      <c r="D297" s="175"/>
      <c r="E297" s="176" t="s">
        <v>339</v>
      </c>
      <c r="F297" s="177">
        <v>1.5</v>
      </c>
      <c r="G297" s="178"/>
      <c r="H297" s="184"/>
      <c r="I297" s="181">
        <v>0.03</v>
      </c>
      <c r="J297" s="181">
        <v>0.24</v>
      </c>
      <c r="K297" s="181">
        <v>0.03</v>
      </c>
      <c r="L297" s="181">
        <v>2.4700000000000002</v>
      </c>
      <c r="M297" s="181">
        <v>190</v>
      </c>
      <c r="N297" s="128">
        <f t="shared" si="7"/>
        <v>0.28499999999999998</v>
      </c>
      <c r="O297" s="69"/>
    </row>
    <row r="298" spans="1:15" ht="15.75" customHeight="1" x14ac:dyDescent="0.2">
      <c r="A298" s="175"/>
      <c r="B298" s="175"/>
      <c r="C298" s="175"/>
      <c r="D298" s="175"/>
      <c r="E298" s="176" t="s">
        <v>22</v>
      </c>
      <c r="F298" s="177">
        <v>0.7</v>
      </c>
      <c r="G298" s="178"/>
      <c r="H298" s="179"/>
      <c r="I298" s="180"/>
      <c r="J298" s="180"/>
      <c r="K298" s="180"/>
      <c r="L298" s="180"/>
      <c r="M298" s="181">
        <v>16</v>
      </c>
      <c r="N298" s="128">
        <f t="shared" si="7"/>
        <v>1.12E-2</v>
      </c>
    </row>
    <row r="299" spans="1:15" ht="15" customHeight="1" x14ac:dyDescent="0.2">
      <c r="A299" s="175"/>
      <c r="B299" s="175"/>
      <c r="C299" s="175"/>
      <c r="D299" s="175"/>
      <c r="E299" s="176" t="s">
        <v>340</v>
      </c>
      <c r="F299" s="177">
        <v>1.3</v>
      </c>
      <c r="G299" s="178"/>
      <c r="H299" s="179"/>
      <c r="I299" s="180">
        <v>0.15</v>
      </c>
      <c r="J299" s="180">
        <v>0.08</v>
      </c>
      <c r="K299" s="180">
        <v>0.01</v>
      </c>
      <c r="L299" s="180">
        <v>79.319999999999993</v>
      </c>
      <c r="M299" s="181">
        <v>140</v>
      </c>
      <c r="N299" s="128">
        <f t="shared" si="7"/>
        <v>0.182</v>
      </c>
    </row>
    <row r="300" spans="1:15" x14ac:dyDescent="0.2">
      <c r="A300" s="175"/>
      <c r="B300" s="175"/>
      <c r="C300" s="175"/>
      <c r="D300" s="175"/>
      <c r="E300" s="176" t="s">
        <v>51</v>
      </c>
      <c r="F300" s="177">
        <v>108</v>
      </c>
      <c r="G300" s="177">
        <v>77.599999999999994</v>
      </c>
      <c r="H300" s="179"/>
      <c r="I300" s="180">
        <v>2.16</v>
      </c>
      <c r="J300" s="180">
        <v>0.3</v>
      </c>
      <c r="K300" s="180">
        <v>12.67</v>
      </c>
      <c r="L300" s="180">
        <v>66.209999999999994</v>
      </c>
      <c r="M300" s="181">
        <v>35</v>
      </c>
      <c r="N300" s="128">
        <f t="shared" si="7"/>
        <v>3.78</v>
      </c>
    </row>
    <row r="301" spans="1:15" ht="13.5" customHeight="1" x14ac:dyDescent="0.2">
      <c r="A301" s="175"/>
      <c r="B301" s="175"/>
      <c r="C301" s="175"/>
      <c r="D301" s="175"/>
      <c r="E301" s="176" t="s">
        <v>23</v>
      </c>
      <c r="F301" s="177">
        <v>2.5</v>
      </c>
      <c r="G301" s="178"/>
      <c r="H301" s="179"/>
      <c r="I301" s="180">
        <v>0.03</v>
      </c>
      <c r="J301" s="180">
        <v>1.81</v>
      </c>
      <c r="K301" s="180"/>
      <c r="L301" s="180">
        <v>16.52</v>
      </c>
      <c r="M301" s="181">
        <v>670</v>
      </c>
      <c r="N301" s="128">
        <f t="shared" si="7"/>
        <v>1.675</v>
      </c>
    </row>
    <row r="302" spans="1:15" x14ac:dyDescent="0.2">
      <c r="A302" s="175"/>
      <c r="B302" s="175"/>
      <c r="C302" s="175"/>
      <c r="D302" s="175"/>
      <c r="E302" s="176" t="s">
        <v>145</v>
      </c>
      <c r="F302" s="177">
        <v>5</v>
      </c>
      <c r="G302" s="178"/>
      <c r="H302" s="179"/>
      <c r="I302" s="180">
        <v>0.14000000000000001</v>
      </c>
      <c r="J302" s="180">
        <v>0.23</v>
      </c>
      <c r="K302" s="180">
        <v>2.9</v>
      </c>
      <c r="L302" s="180">
        <v>12</v>
      </c>
      <c r="M302" s="181">
        <v>65</v>
      </c>
      <c r="N302" s="128">
        <f t="shared" si="7"/>
        <v>0.32500000000000001</v>
      </c>
    </row>
    <row r="303" spans="1:15" x14ac:dyDescent="0.2">
      <c r="A303" s="175"/>
      <c r="B303" s="175"/>
      <c r="C303" s="175"/>
      <c r="D303" s="175"/>
      <c r="E303" s="176" t="s">
        <v>53</v>
      </c>
      <c r="F303" s="177">
        <v>6.5</v>
      </c>
      <c r="G303" s="177">
        <v>5</v>
      </c>
      <c r="H303" s="179"/>
      <c r="I303" s="180">
        <v>0.08</v>
      </c>
      <c r="J303" s="180"/>
      <c r="K303" s="180">
        <v>0.54</v>
      </c>
      <c r="L303" s="180">
        <v>2.46</v>
      </c>
      <c r="M303" s="181">
        <v>40</v>
      </c>
      <c r="N303" s="128">
        <f t="shared" si="7"/>
        <v>0.26</v>
      </c>
    </row>
    <row r="304" spans="1:15" x14ac:dyDescent="0.2">
      <c r="A304" s="175"/>
      <c r="B304" s="175"/>
      <c r="C304" s="175"/>
      <c r="D304" s="175"/>
      <c r="E304" s="176" t="s">
        <v>22</v>
      </c>
      <c r="F304" s="177">
        <v>1</v>
      </c>
      <c r="G304" s="178"/>
      <c r="H304" s="179"/>
      <c r="I304" s="180"/>
      <c r="J304" s="180"/>
      <c r="K304" s="180"/>
      <c r="L304" s="180"/>
      <c r="M304" s="181">
        <v>16</v>
      </c>
      <c r="N304" s="128">
        <f t="shared" si="7"/>
        <v>1.6E-2</v>
      </c>
    </row>
    <row r="305" spans="1:14" ht="11.25" customHeight="1" x14ac:dyDescent="0.2">
      <c r="A305" s="175"/>
      <c r="B305" s="175"/>
      <c r="C305" s="175"/>
      <c r="D305" s="175"/>
      <c r="E305" s="176" t="s">
        <v>23</v>
      </c>
      <c r="F305" s="177">
        <v>5</v>
      </c>
      <c r="G305" s="178"/>
      <c r="H305" s="179"/>
      <c r="I305" s="180">
        <v>0.06</v>
      </c>
      <c r="J305" s="180">
        <v>3.62</v>
      </c>
      <c r="K305" s="180">
        <v>0.04</v>
      </c>
      <c r="L305" s="180">
        <v>33.049999999999997</v>
      </c>
      <c r="M305" s="181">
        <v>670</v>
      </c>
      <c r="N305" s="128">
        <f t="shared" si="7"/>
        <v>3.35</v>
      </c>
    </row>
    <row r="306" spans="1:14" ht="12.75" customHeight="1" x14ac:dyDescent="0.2">
      <c r="A306" s="586" t="s">
        <v>134</v>
      </c>
      <c r="B306" s="587"/>
      <c r="C306" s="505"/>
      <c r="D306" s="505"/>
      <c r="E306" s="142"/>
      <c r="F306" s="142"/>
      <c r="G306" s="142"/>
      <c r="H306" s="148"/>
      <c r="I306" s="142">
        <v>62.679999999999993</v>
      </c>
      <c r="J306" s="142">
        <v>48.300000000000004</v>
      </c>
      <c r="K306" s="142">
        <v>231.67</v>
      </c>
      <c r="L306" s="142">
        <v>1526.14</v>
      </c>
      <c r="M306" s="145"/>
      <c r="N306" s="129">
        <f>SUM(N263:N305)</f>
        <v>103.58445</v>
      </c>
    </row>
    <row r="307" spans="1:14" ht="11.25" customHeight="1" x14ac:dyDescent="0.2">
      <c r="A307" s="617" t="s">
        <v>85</v>
      </c>
      <c r="B307" s="631"/>
      <c r="C307" s="525"/>
      <c r="D307" s="525"/>
      <c r="E307" s="443"/>
      <c r="F307" s="443"/>
      <c r="G307" s="443"/>
      <c r="H307" s="524"/>
      <c r="I307" s="443">
        <v>89.63</v>
      </c>
      <c r="J307" s="443">
        <v>105.49000000000001</v>
      </c>
      <c r="K307" s="443">
        <v>413.46000000000004</v>
      </c>
      <c r="L307" s="443">
        <v>2854.04</v>
      </c>
      <c r="M307" s="441"/>
      <c r="N307" s="438">
        <f>N306+N261</f>
        <v>177.64801</v>
      </c>
    </row>
    <row r="308" spans="1:14" ht="20.399999999999999" x14ac:dyDescent="0.2">
      <c r="A308" s="486" t="s">
        <v>1</v>
      </c>
      <c r="B308" s="475" t="s">
        <v>2</v>
      </c>
      <c r="C308" s="475"/>
      <c r="D308" s="475"/>
      <c r="E308" s="486" t="s">
        <v>3</v>
      </c>
      <c r="F308" s="486" t="s">
        <v>4</v>
      </c>
      <c r="G308" s="486" t="s">
        <v>5</v>
      </c>
      <c r="H308" s="486" t="s">
        <v>6</v>
      </c>
      <c r="I308" s="486" t="s">
        <v>7</v>
      </c>
      <c r="J308" s="486" t="s">
        <v>8</v>
      </c>
      <c r="K308" s="486" t="s">
        <v>9</v>
      </c>
      <c r="L308" s="486" t="s">
        <v>10</v>
      </c>
      <c r="M308" s="72" t="s">
        <v>11</v>
      </c>
      <c r="N308" s="128"/>
    </row>
    <row r="309" spans="1:14" x14ac:dyDescent="0.2">
      <c r="A309" s="629" t="s">
        <v>215</v>
      </c>
      <c r="B309" s="630"/>
      <c r="C309" s="478"/>
      <c r="D309" s="478"/>
      <c r="E309" s="113"/>
      <c r="F309" s="113"/>
      <c r="G309" s="113"/>
      <c r="H309" s="92"/>
      <c r="I309" s="114"/>
      <c r="J309" s="114"/>
      <c r="K309" s="114"/>
      <c r="L309" s="114"/>
      <c r="M309" s="72"/>
      <c r="N309" s="128"/>
    </row>
    <row r="310" spans="1:14" ht="15.75" customHeight="1" x14ac:dyDescent="0.2">
      <c r="A310" s="551" t="s">
        <v>14</v>
      </c>
      <c r="B310" s="552"/>
      <c r="C310" s="493"/>
      <c r="D310" s="493"/>
      <c r="E310" s="92"/>
      <c r="F310" s="92"/>
      <c r="G310" s="92"/>
      <c r="H310" s="92"/>
      <c r="I310" s="92"/>
      <c r="J310" s="92"/>
      <c r="K310" s="92"/>
      <c r="L310" s="92"/>
      <c r="M310" s="72"/>
      <c r="N310" s="128"/>
    </row>
    <row r="311" spans="1:14" ht="11.25" customHeight="1" x14ac:dyDescent="0.2">
      <c r="A311" s="92" t="s">
        <v>216</v>
      </c>
      <c r="B311" s="536" t="s">
        <v>217</v>
      </c>
      <c r="C311" s="479" t="s">
        <v>396</v>
      </c>
      <c r="D311" s="479" t="s">
        <v>397</v>
      </c>
      <c r="E311" s="92" t="s">
        <v>218</v>
      </c>
      <c r="F311" s="92">
        <v>13</v>
      </c>
      <c r="G311" s="92">
        <v>12</v>
      </c>
      <c r="H311" s="92"/>
      <c r="I311" s="92">
        <v>3.64</v>
      </c>
      <c r="J311" s="92">
        <v>3.6</v>
      </c>
      <c r="K311" s="92"/>
      <c r="L311" s="92">
        <v>47.31</v>
      </c>
      <c r="M311" s="72">
        <v>650</v>
      </c>
      <c r="N311" s="128">
        <f t="shared" si="7"/>
        <v>8.4499999999999993</v>
      </c>
    </row>
    <row r="312" spans="1:14" x14ac:dyDescent="0.2">
      <c r="A312" s="92"/>
      <c r="B312" s="536"/>
      <c r="C312" s="479"/>
      <c r="D312" s="479"/>
      <c r="E312" s="92" t="s">
        <v>92</v>
      </c>
      <c r="F312" s="115">
        <v>1.56</v>
      </c>
      <c r="G312" s="92">
        <v>55.55</v>
      </c>
      <c r="H312" s="92"/>
      <c r="I312" s="92">
        <v>8.26</v>
      </c>
      <c r="J312" s="92">
        <v>6.5</v>
      </c>
      <c r="K312" s="92">
        <v>0.39500000000000002</v>
      </c>
      <c r="L312" s="92">
        <v>88.78</v>
      </c>
      <c r="M312" s="72">
        <v>12</v>
      </c>
      <c r="N312" s="128">
        <f>F312*M312</f>
        <v>18.72</v>
      </c>
    </row>
    <row r="313" spans="1:14" x14ac:dyDescent="0.2">
      <c r="A313" s="92"/>
      <c r="B313" s="479"/>
      <c r="C313" s="479"/>
      <c r="D313" s="479"/>
      <c r="E313" s="521" t="s">
        <v>19</v>
      </c>
      <c r="F313" s="92">
        <v>25</v>
      </c>
      <c r="G313" s="92">
        <v>25</v>
      </c>
      <c r="H313" s="92"/>
      <c r="I313" s="92">
        <v>2.37</v>
      </c>
      <c r="J313" s="92">
        <v>2.71</v>
      </c>
      <c r="K313" s="92">
        <v>3.98</v>
      </c>
      <c r="L313" s="92">
        <v>49.13</v>
      </c>
      <c r="M313" s="72">
        <v>65</v>
      </c>
      <c r="N313" s="128">
        <f t="shared" si="7"/>
        <v>1.625</v>
      </c>
    </row>
    <row r="314" spans="1:14" x14ac:dyDescent="0.2">
      <c r="A314" s="92"/>
      <c r="B314" s="479"/>
      <c r="C314" s="479"/>
      <c r="D314" s="479"/>
      <c r="E314" s="92" t="s">
        <v>219</v>
      </c>
      <c r="F314" s="92">
        <v>0.25</v>
      </c>
      <c r="G314" s="92">
        <v>0.25</v>
      </c>
      <c r="H314" s="92"/>
      <c r="I314" s="92"/>
      <c r="J314" s="92"/>
      <c r="K314" s="92"/>
      <c r="L314" s="92"/>
      <c r="M314" s="72">
        <v>16</v>
      </c>
      <c r="N314" s="128">
        <f t="shared" si="7"/>
        <v>4.0000000000000001E-3</v>
      </c>
    </row>
    <row r="315" spans="1:14" x14ac:dyDescent="0.2">
      <c r="A315" s="92"/>
      <c r="B315" s="479"/>
      <c r="C315" s="479"/>
      <c r="D315" s="479"/>
      <c r="E315" s="92" t="s">
        <v>33</v>
      </c>
      <c r="F315" s="92">
        <v>4</v>
      </c>
      <c r="G315" s="92">
        <v>4</v>
      </c>
      <c r="H315" s="92"/>
      <c r="I315" s="92">
        <v>0.03</v>
      </c>
      <c r="J315" s="92">
        <v>2.9</v>
      </c>
      <c r="K315" s="92">
        <v>26.44</v>
      </c>
      <c r="L315" s="92">
        <v>25.88</v>
      </c>
      <c r="M315" s="72">
        <v>670</v>
      </c>
      <c r="N315" s="128">
        <f t="shared" si="7"/>
        <v>2.68</v>
      </c>
    </row>
    <row r="316" spans="1:14" x14ac:dyDescent="0.2">
      <c r="A316" s="92"/>
      <c r="B316" s="479"/>
      <c r="C316" s="479"/>
      <c r="D316" s="479"/>
      <c r="E316" s="92" t="s">
        <v>23</v>
      </c>
      <c r="F316" s="92">
        <v>3</v>
      </c>
      <c r="G316" s="92">
        <v>3</v>
      </c>
      <c r="H316" s="92"/>
      <c r="I316" s="92">
        <v>0.02</v>
      </c>
      <c r="J316" s="92">
        <v>2.1800000000000002</v>
      </c>
      <c r="K316" s="92">
        <v>7.8E-2</v>
      </c>
      <c r="L316" s="92">
        <v>19.829999999999998</v>
      </c>
      <c r="M316" s="72">
        <v>670</v>
      </c>
      <c r="N316" s="128">
        <f t="shared" si="7"/>
        <v>2.0099999999999998</v>
      </c>
    </row>
    <row r="317" spans="1:14" ht="11.25" customHeight="1" x14ac:dyDescent="0.2">
      <c r="A317" s="92" t="s">
        <v>222</v>
      </c>
      <c r="B317" s="536" t="s">
        <v>223</v>
      </c>
      <c r="C317" s="479"/>
      <c r="D317" s="479"/>
      <c r="E317" s="92" t="s">
        <v>107</v>
      </c>
      <c r="F317" s="92">
        <v>142</v>
      </c>
      <c r="G317" s="92">
        <v>127.6</v>
      </c>
      <c r="H317" s="92"/>
      <c r="I317" s="92">
        <v>0.57999999999999996</v>
      </c>
      <c r="J317" s="92">
        <v>0.51</v>
      </c>
      <c r="K317" s="92">
        <v>12.5</v>
      </c>
      <c r="L317" s="92">
        <v>57.42</v>
      </c>
      <c r="M317" s="72">
        <v>100</v>
      </c>
      <c r="N317" s="128">
        <f t="shared" si="7"/>
        <v>14.2</v>
      </c>
    </row>
    <row r="318" spans="1:14" ht="13.5" customHeight="1" x14ac:dyDescent="0.2">
      <c r="A318" s="92" t="s">
        <v>224</v>
      </c>
      <c r="B318" s="536"/>
      <c r="C318" s="479" t="s">
        <v>398</v>
      </c>
      <c r="D318" s="479"/>
      <c r="E318" s="92" t="s">
        <v>20</v>
      </c>
      <c r="F318" s="92">
        <v>15</v>
      </c>
      <c r="G318" s="92"/>
      <c r="H318" s="92"/>
      <c r="I318" s="92" t="s">
        <v>21</v>
      </c>
      <c r="J318" s="92" t="s">
        <v>21</v>
      </c>
      <c r="K318" s="92">
        <v>14.97</v>
      </c>
      <c r="L318" s="92">
        <v>56.85</v>
      </c>
      <c r="M318" s="72">
        <v>80</v>
      </c>
      <c r="N318" s="128">
        <f t="shared" si="7"/>
        <v>1.2</v>
      </c>
    </row>
    <row r="319" spans="1:14" x14ac:dyDescent="0.2">
      <c r="A319" s="92"/>
      <c r="B319" s="479"/>
      <c r="C319" s="479"/>
      <c r="D319" s="479"/>
      <c r="E319" s="92" t="s">
        <v>226</v>
      </c>
      <c r="F319" s="92">
        <v>30</v>
      </c>
      <c r="G319" s="92">
        <v>30</v>
      </c>
      <c r="H319" s="92"/>
      <c r="I319" s="92">
        <v>5.01</v>
      </c>
      <c r="J319" s="92">
        <v>2.7</v>
      </c>
      <c r="K319" s="92">
        <v>0.9</v>
      </c>
      <c r="L319" s="92">
        <v>47.7</v>
      </c>
      <c r="M319" s="72">
        <v>310</v>
      </c>
      <c r="N319" s="128">
        <f t="shared" si="7"/>
        <v>9.3000000000000007</v>
      </c>
    </row>
    <row r="320" spans="1:14" ht="11.25" customHeight="1" x14ac:dyDescent="0.2">
      <c r="A320" s="92"/>
      <c r="B320" s="529" t="s">
        <v>30</v>
      </c>
      <c r="C320" s="472"/>
      <c r="D320" s="472"/>
      <c r="E320" s="521" t="s">
        <v>31</v>
      </c>
      <c r="F320" s="521">
        <v>80</v>
      </c>
      <c r="G320" s="521">
        <v>80</v>
      </c>
      <c r="H320" s="498"/>
      <c r="I320" s="521">
        <v>6.96</v>
      </c>
      <c r="J320" s="521">
        <v>1.2</v>
      </c>
      <c r="K320" s="521">
        <v>32.96</v>
      </c>
      <c r="L320" s="521">
        <v>181</v>
      </c>
      <c r="M320" s="72">
        <v>60</v>
      </c>
      <c r="N320" s="128">
        <f t="shared" si="7"/>
        <v>4.8</v>
      </c>
    </row>
    <row r="321" spans="1:14" x14ac:dyDescent="0.2">
      <c r="A321" s="92"/>
      <c r="B321" s="560"/>
      <c r="C321" s="499"/>
      <c r="D321" s="499"/>
      <c r="E321" s="521" t="s">
        <v>32</v>
      </c>
      <c r="F321" s="521">
        <v>10</v>
      </c>
      <c r="G321" s="521"/>
      <c r="H321" s="498"/>
      <c r="I321" s="521">
        <v>2.68</v>
      </c>
      <c r="J321" s="521">
        <v>2.57</v>
      </c>
      <c r="K321" s="521" t="s">
        <v>21</v>
      </c>
      <c r="L321" s="521">
        <v>33.79</v>
      </c>
      <c r="M321" s="72">
        <v>650</v>
      </c>
      <c r="N321" s="128">
        <f t="shared" si="7"/>
        <v>6.5</v>
      </c>
    </row>
    <row r="322" spans="1:14" ht="14.25" customHeight="1" x14ac:dyDescent="0.2">
      <c r="A322" s="92"/>
      <c r="B322" s="473"/>
      <c r="C322" s="473" t="s">
        <v>389</v>
      </c>
      <c r="D322" s="473" t="s">
        <v>390</v>
      </c>
      <c r="E322" s="521" t="s">
        <v>33</v>
      </c>
      <c r="F322" s="521">
        <v>10</v>
      </c>
      <c r="G322" s="521"/>
      <c r="H322" s="498"/>
      <c r="I322" s="521">
        <v>0.08</v>
      </c>
      <c r="J322" s="521">
        <v>7.25</v>
      </c>
      <c r="K322" s="521">
        <v>0.26</v>
      </c>
      <c r="L322" s="521">
        <v>66.099999999999994</v>
      </c>
      <c r="M322" s="72">
        <v>670</v>
      </c>
      <c r="N322" s="128">
        <f t="shared" si="7"/>
        <v>6.7</v>
      </c>
    </row>
    <row r="323" spans="1:14" ht="11.25" customHeight="1" x14ac:dyDescent="0.2">
      <c r="A323" s="92" t="s">
        <v>230</v>
      </c>
      <c r="B323" s="537" t="s">
        <v>231</v>
      </c>
      <c r="C323" s="480"/>
      <c r="D323" s="480"/>
      <c r="E323" s="92" t="s">
        <v>232</v>
      </c>
      <c r="F323" s="92">
        <v>1</v>
      </c>
      <c r="G323" s="92"/>
      <c r="H323" s="92"/>
      <c r="I323" s="92">
        <v>1</v>
      </c>
      <c r="J323" s="92"/>
      <c r="K323" s="92" t="s">
        <v>21</v>
      </c>
      <c r="L323" s="92" t="s">
        <v>21</v>
      </c>
      <c r="M323" s="72">
        <v>688</v>
      </c>
      <c r="N323" s="128">
        <f t="shared" si="7"/>
        <v>0.68799999999999994</v>
      </c>
    </row>
    <row r="324" spans="1:14" x14ac:dyDescent="0.2">
      <c r="A324" s="92"/>
      <c r="B324" s="538"/>
      <c r="C324" s="481">
        <v>200</v>
      </c>
      <c r="D324" s="481">
        <v>200</v>
      </c>
      <c r="E324" s="92" t="s">
        <v>45</v>
      </c>
      <c r="F324" s="92">
        <v>15</v>
      </c>
      <c r="G324" s="92"/>
      <c r="H324" s="92"/>
      <c r="I324" s="92" t="s">
        <v>21</v>
      </c>
      <c r="J324" s="92">
        <v>14.9</v>
      </c>
      <c r="K324" s="92" t="s">
        <v>21</v>
      </c>
      <c r="L324" s="92">
        <v>56.8</v>
      </c>
      <c r="M324" s="72">
        <v>80</v>
      </c>
      <c r="N324" s="128">
        <f t="shared" si="7"/>
        <v>1.2</v>
      </c>
    </row>
    <row r="325" spans="1:14" ht="20.399999999999999" x14ac:dyDescent="0.2">
      <c r="A325" s="92"/>
      <c r="B325" s="479" t="s">
        <v>146</v>
      </c>
      <c r="C325" s="479">
        <v>100</v>
      </c>
      <c r="D325" s="479">
        <v>140</v>
      </c>
      <c r="E325" s="92" t="s">
        <v>233</v>
      </c>
      <c r="F325" s="92">
        <v>120</v>
      </c>
      <c r="G325" s="92">
        <v>120</v>
      </c>
      <c r="H325" s="92">
        <v>120</v>
      </c>
      <c r="I325" s="92">
        <v>0.96</v>
      </c>
      <c r="J325" s="92">
        <v>0.27</v>
      </c>
      <c r="K325" s="92">
        <v>7.19</v>
      </c>
      <c r="L325" s="116">
        <v>35.520000000000003</v>
      </c>
      <c r="M325" s="72">
        <v>280</v>
      </c>
      <c r="N325" s="128">
        <f t="shared" si="7"/>
        <v>33.6</v>
      </c>
    </row>
    <row r="326" spans="1:14" x14ac:dyDescent="0.2">
      <c r="A326" s="521" t="s">
        <v>38</v>
      </c>
      <c r="B326" s="474" t="s">
        <v>437</v>
      </c>
      <c r="C326" s="474">
        <v>100</v>
      </c>
      <c r="D326" s="474">
        <v>100</v>
      </c>
      <c r="E326" s="521" t="s">
        <v>437</v>
      </c>
      <c r="F326" s="521">
        <v>200</v>
      </c>
      <c r="G326" s="521">
        <v>100</v>
      </c>
      <c r="H326" s="498">
        <v>100</v>
      </c>
      <c r="I326" s="521"/>
      <c r="J326" s="521"/>
      <c r="K326" s="521">
        <v>19</v>
      </c>
      <c r="L326" s="521">
        <v>75</v>
      </c>
      <c r="M326" s="72">
        <v>80</v>
      </c>
      <c r="N326" s="128">
        <f t="shared" si="7"/>
        <v>16</v>
      </c>
    </row>
    <row r="327" spans="1:14" ht="11.25" customHeight="1" x14ac:dyDescent="0.2">
      <c r="A327" s="626" t="s">
        <v>40</v>
      </c>
      <c r="B327" s="627"/>
      <c r="C327" s="523"/>
      <c r="D327" s="523"/>
      <c r="E327" s="92"/>
      <c r="F327" s="92"/>
      <c r="G327" s="92"/>
      <c r="H327" s="92"/>
      <c r="I327" s="118">
        <v>31.589999999999996</v>
      </c>
      <c r="J327" s="118">
        <v>47.29</v>
      </c>
      <c r="K327" s="118">
        <v>120.81299999999999</v>
      </c>
      <c r="L327" s="118">
        <v>849.58999999999992</v>
      </c>
      <c r="M327" s="109"/>
      <c r="N327" s="129">
        <f>SUM(N311:N326)</f>
        <v>127.67699999999999</v>
      </c>
    </row>
    <row r="328" spans="1:14" x14ac:dyDescent="0.2">
      <c r="A328" s="551" t="s">
        <v>41</v>
      </c>
      <c r="B328" s="552"/>
      <c r="C328" s="493"/>
      <c r="D328" s="493"/>
      <c r="E328" s="92"/>
      <c r="F328" s="92"/>
      <c r="G328" s="92"/>
      <c r="H328" s="92"/>
      <c r="I328" s="119"/>
      <c r="J328" s="119"/>
      <c r="K328" s="119"/>
      <c r="L328" s="119"/>
      <c r="M328" s="72"/>
      <c r="N328" s="128"/>
    </row>
    <row r="329" spans="1:14" s="158" customFormat="1" ht="30.6" x14ac:dyDescent="0.2">
      <c r="A329" s="642" t="s">
        <v>240</v>
      </c>
      <c r="B329" s="209" t="s">
        <v>341</v>
      </c>
      <c r="C329" s="209">
        <v>50</v>
      </c>
      <c r="D329" s="209">
        <v>50</v>
      </c>
      <c r="E329" s="186" t="s">
        <v>342</v>
      </c>
      <c r="F329" s="186">
        <v>49.8</v>
      </c>
      <c r="G329" s="186">
        <v>39.5</v>
      </c>
      <c r="H329" s="186"/>
      <c r="I329" s="186">
        <v>1.4</v>
      </c>
      <c r="J329" s="186"/>
      <c r="K329" s="186">
        <v>3.7</v>
      </c>
      <c r="L329" s="186">
        <v>21.3</v>
      </c>
      <c r="M329" s="187">
        <v>40</v>
      </c>
      <c r="N329" s="207">
        <f t="shared" ref="N329:N362" si="8">F329*M329/1000</f>
        <v>1.992</v>
      </c>
    </row>
    <row r="330" spans="1:14" ht="11.25" customHeight="1" x14ac:dyDescent="0.2">
      <c r="A330" s="643"/>
      <c r="B330" s="188"/>
      <c r="C330" s="188"/>
      <c r="D330" s="188"/>
      <c r="E330" s="84" t="s">
        <v>343</v>
      </c>
      <c r="F330" s="84">
        <v>6.25</v>
      </c>
      <c r="G330" s="84">
        <v>5</v>
      </c>
      <c r="H330" s="186"/>
      <c r="I330" s="186">
        <v>0.14000000000000001</v>
      </c>
      <c r="J330" s="186"/>
      <c r="K330" s="186">
        <v>0.91</v>
      </c>
      <c r="L330" s="186">
        <v>4.0999999999999996</v>
      </c>
      <c r="M330" s="187">
        <v>40</v>
      </c>
      <c r="N330" s="128">
        <f t="shared" si="8"/>
        <v>0.25</v>
      </c>
    </row>
    <row r="331" spans="1:14" ht="11.25" customHeight="1" x14ac:dyDescent="0.2">
      <c r="A331" s="643"/>
      <c r="B331" s="188"/>
      <c r="C331" s="188"/>
      <c r="D331" s="188"/>
      <c r="E331" s="84" t="s">
        <v>344</v>
      </c>
      <c r="F331" s="84">
        <v>6.25</v>
      </c>
      <c r="G331" s="84">
        <v>5</v>
      </c>
      <c r="H331" s="186"/>
      <c r="I331" s="186">
        <v>0.1</v>
      </c>
      <c r="J331" s="186"/>
      <c r="K331" s="186">
        <v>0.7</v>
      </c>
      <c r="L331" s="186">
        <v>3.4</v>
      </c>
      <c r="M331" s="187">
        <v>45</v>
      </c>
      <c r="N331" s="128">
        <f t="shared" si="8"/>
        <v>0.28125</v>
      </c>
    </row>
    <row r="332" spans="1:14" ht="11.25" customHeight="1" x14ac:dyDescent="0.2">
      <c r="A332" s="643"/>
      <c r="B332" s="188"/>
      <c r="C332" s="188"/>
      <c r="D332" s="188"/>
      <c r="E332" s="84" t="s">
        <v>45</v>
      </c>
      <c r="F332" s="84">
        <v>2.5</v>
      </c>
      <c r="G332" s="84">
        <v>2.5</v>
      </c>
      <c r="H332" s="186"/>
      <c r="I332" s="186"/>
      <c r="J332" s="186"/>
      <c r="K332" s="186">
        <v>4.9000000000000004</v>
      </c>
      <c r="L332" s="186">
        <v>18.899999999999999</v>
      </c>
      <c r="M332" s="187">
        <v>80</v>
      </c>
      <c r="N332" s="128">
        <f t="shared" si="8"/>
        <v>0.2</v>
      </c>
    </row>
    <row r="333" spans="1:14" ht="11.25" customHeight="1" x14ac:dyDescent="0.2">
      <c r="A333" s="643"/>
      <c r="B333" s="188"/>
      <c r="C333" s="188"/>
      <c r="D333" s="188"/>
      <c r="E333" s="84" t="s">
        <v>345</v>
      </c>
      <c r="F333" s="84">
        <v>2.5</v>
      </c>
      <c r="G333" s="84">
        <v>2.5</v>
      </c>
      <c r="H333" s="186"/>
      <c r="I333" s="186"/>
      <c r="J333" s="186">
        <v>4.99</v>
      </c>
      <c r="K333" s="186"/>
      <c r="L333" s="186">
        <v>44.9</v>
      </c>
      <c r="M333" s="187">
        <v>140</v>
      </c>
      <c r="N333" s="128">
        <f t="shared" si="8"/>
        <v>0.35</v>
      </c>
    </row>
    <row r="334" spans="1:14" ht="11.25" customHeight="1" x14ac:dyDescent="0.2">
      <c r="A334" s="92" t="s">
        <v>234</v>
      </c>
      <c r="B334" s="536" t="s">
        <v>235</v>
      </c>
      <c r="C334" s="479" t="s">
        <v>391</v>
      </c>
      <c r="D334" s="479" t="s">
        <v>391</v>
      </c>
      <c r="E334" s="92" t="s">
        <v>113</v>
      </c>
      <c r="F334" s="92">
        <v>25</v>
      </c>
      <c r="G334" s="92">
        <v>25</v>
      </c>
      <c r="H334" s="92"/>
      <c r="I334" s="108">
        <v>2.75</v>
      </c>
      <c r="J334" s="108">
        <v>1.5</v>
      </c>
      <c r="K334" s="108">
        <v>12.92</v>
      </c>
      <c r="L334" s="108">
        <v>74.61</v>
      </c>
      <c r="M334" s="72">
        <v>53</v>
      </c>
      <c r="N334" s="128">
        <f t="shared" si="8"/>
        <v>1.325</v>
      </c>
    </row>
    <row r="335" spans="1:14" x14ac:dyDescent="0.2">
      <c r="A335" s="92"/>
      <c r="B335" s="536"/>
      <c r="C335" s="479"/>
      <c r="D335" s="479"/>
      <c r="E335" s="92" t="s">
        <v>44</v>
      </c>
      <c r="F335" s="92">
        <v>12.5</v>
      </c>
      <c r="G335" s="92">
        <v>10</v>
      </c>
      <c r="H335" s="92"/>
      <c r="I335" s="108">
        <v>0.13</v>
      </c>
      <c r="J335" s="108">
        <v>0.01</v>
      </c>
      <c r="K335" s="108">
        <v>0.71</v>
      </c>
      <c r="L335" s="108">
        <v>3.3</v>
      </c>
      <c r="M335" s="72">
        <v>45</v>
      </c>
      <c r="N335" s="128">
        <f t="shared" si="8"/>
        <v>0.5625</v>
      </c>
    </row>
    <row r="336" spans="1:14" x14ac:dyDescent="0.2">
      <c r="A336" s="92"/>
      <c r="B336" s="479"/>
      <c r="C336" s="479"/>
      <c r="D336" s="479"/>
      <c r="E336" s="92" t="s">
        <v>53</v>
      </c>
      <c r="F336" s="92">
        <v>12</v>
      </c>
      <c r="G336" s="92">
        <v>10</v>
      </c>
      <c r="H336" s="92"/>
      <c r="I336" s="108">
        <v>0.14000000000000001</v>
      </c>
      <c r="J336" s="108" t="s">
        <v>21</v>
      </c>
      <c r="K336" s="108">
        <v>0.91</v>
      </c>
      <c r="L336" s="108">
        <v>4.0999999999999996</v>
      </c>
      <c r="M336" s="72">
        <v>40</v>
      </c>
      <c r="N336" s="128">
        <f t="shared" si="8"/>
        <v>0.48</v>
      </c>
    </row>
    <row r="337" spans="1:14" x14ac:dyDescent="0.2">
      <c r="A337" s="92"/>
      <c r="B337" s="479"/>
      <c r="C337" s="479"/>
      <c r="D337" s="479"/>
      <c r="E337" s="92" t="s">
        <v>51</v>
      </c>
      <c r="F337" s="92">
        <v>100</v>
      </c>
      <c r="G337" s="92">
        <v>75</v>
      </c>
      <c r="H337" s="92"/>
      <c r="I337" s="92">
        <v>2</v>
      </c>
      <c r="J337" s="92">
        <v>0.28000000000000003</v>
      </c>
      <c r="K337" s="92">
        <v>12.45</v>
      </c>
      <c r="L337" s="92">
        <v>57.61</v>
      </c>
      <c r="M337" s="72">
        <v>35</v>
      </c>
      <c r="N337" s="128">
        <f t="shared" si="8"/>
        <v>3.5</v>
      </c>
    </row>
    <row r="338" spans="1:14" x14ac:dyDescent="0.2">
      <c r="A338" s="92"/>
      <c r="B338" s="479"/>
      <c r="C338" s="479"/>
      <c r="D338" s="479"/>
      <c r="E338" s="92" t="s">
        <v>23</v>
      </c>
      <c r="F338" s="92">
        <v>5</v>
      </c>
      <c r="G338" s="92">
        <v>5</v>
      </c>
      <c r="H338" s="92"/>
      <c r="I338" s="108">
        <v>0.04</v>
      </c>
      <c r="J338" s="108">
        <v>3.6</v>
      </c>
      <c r="K338" s="108">
        <v>0.06</v>
      </c>
      <c r="L338" s="108">
        <v>33.049999999999997</v>
      </c>
      <c r="M338" s="72">
        <v>670</v>
      </c>
      <c r="N338" s="128">
        <f t="shared" si="8"/>
        <v>3.35</v>
      </c>
    </row>
    <row r="339" spans="1:14" x14ac:dyDescent="0.2">
      <c r="A339" s="92"/>
      <c r="B339" s="479"/>
      <c r="C339" s="479"/>
      <c r="D339" s="479"/>
      <c r="E339" s="92" t="s">
        <v>56</v>
      </c>
      <c r="F339" s="92">
        <v>40</v>
      </c>
      <c r="G339" s="92">
        <v>40</v>
      </c>
      <c r="H339" s="92"/>
      <c r="I339" s="108">
        <v>10.4</v>
      </c>
      <c r="J339" s="108">
        <v>6.48</v>
      </c>
      <c r="K339" s="108" t="s">
        <v>21</v>
      </c>
      <c r="L339" s="108">
        <v>88.29</v>
      </c>
      <c r="M339" s="72">
        <v>440</v>
      </c>
      <c r="N339" s="128">
        <f t="shared" si="8"/>
        <v>17.600000000000001</v>
      </c>
    </row>
    <row r="340" spans="1:14" ht="11.25" customHeight="1" x14ac:dyDescent="0.2">
      <c r="A340" s="92" t="s">
        <v>205</v>
      </c>
      <c r="B340" s="537" t="s">
        <v>236</v>
      </c>
      <c r="C340" s="480"/>
      <c r="D340" s="480"/>
      <c r="E340" s="92" t="s">
        <v>61</v>
      </c>
      <c r="F340" s="92">
        <v>38.47</v>
      </c>
      <c r="G340" s="92">
        <v>29.47</v>
      </c>
      <c r="H340" s="92"/>
      <c r="I340" s="92">
        <v>6.32</v>
      </c>
      <c r="J340" s="92">
        <v>8.5399999999999991</v>
      </c>
      <c r="K340" s="92"/>
      <c r="L340" s="92">
        <v>90.6</v>
      </c>
      <c r="M340" s="72">
        <v>440</v>
      </c>
      <c r="N340" s="128">
        <f t="shared" si="8"/>
        <v>16.9268</v>
      </c>
    </row>
    <row r="341" spans="1:14" x14ac:dyDescent="0.2">
      <c r="A341" s="92"/>
      <c r="B341" s="538"/>
      <c r="C341" s="481">
        <v>41</v>
      </c>
      <c r="D341" s="481">
        <v>41</v>
      </c>
      <c r="E341" s="92" t="s">
        <v>53</v>
      </c>
      <c r="F341" s="92">
        <v>0.6</v>
      </c>
      <c r="G341" s="92">
        <v>0.6</v>
      </c>
      <c r="H341" s="92"/>
      <c r="I341" s="92" t="s">
        <v>21</v>
      </c>
      <c r="J341" s="92" t="s">
        <v>21</v>
      </c>
      <c r="K341" s="92" t="s">
        <v>21</v>
      </c>
      <c r="L341" s="92">
        <v>0.21</v>
      </c>
      <c r="M341" s="72">
        <v>40</v>
      </c>
      <c r="N341" s="128">
        <f t="shared" si="8"/>
        <v>2.4E-2</v>
      </c>
    </row>
    <row r="342" spans="1:14" x14ac:dyDescent="0.2">
      <c r="A342" s="92"/>
      <c r="B342" s="479"/>
      <c r="C342" s="479"/>
      <c r="D342" s="479"/>
      <c r="E342" s="92" t="s">
        <v>94</v>
      </c>
      <c r="F342" s="92">
        <v>2</v>
      </c>
      <c r="G342" s="92">
        <v>2</v>
      </c>
      <c r="H342" s="92"/>
      <c r="I342" s="92">
        <v>0.22</v>
      </c>
      <c r="J342" s="92">
        <v>0.02</v>
      </c>
      <c r="K342" s="92">
        <v>1.44</v>
      </c>
      <c r="L342" s="92">
        <v>6.62</v>
      </c>
      <c r="M342" s="72">
        <v>100</v>
      </c>
      <c r="N342" s="128">
        <f t="shared" si="8"/>
        <v>0.2</v>
      </c>
    </row>
    <row r="343" spans="1:14" x14ac:dyDescent="0.2">
      <c r="A343" s="92"/>
      <c r="B343" s="479"/>
      <c r="C343" s="479"/>
      <c r="D343" s="479"/>
      <c r="E343" s="92" t="s">
        <v>237</v>
      </c>
      <c r="F343" s="92">
        <v>7</v>
      </c>
      <c r="G343" s="92">
        <v>7</v>
      </c>
      <c r="H343" s="92"/>
      <c r="I343" s="92">
        <v>0.56999999999999995</v>
      </c>
      <c r="J343" s="92">
        <v>0.06</v>
      </c>
      <c r="K343" s="92">
        <v>0.47</v>
      </c>
      <c r="L343" s="92">
        <v>15.82</v>
      </c>
      <c r="M343" s="72">
        <v>51</v>
      </c>
      <c r="N343" s="128">
        <f t="shared" si="8"/>
        <v>0.35699999999999998</v>
      </c>
    </row>
    <row r="344" spans="1:14" x14ac:dyDescent="0.2">
      <c r="A344" s="92"/>
      <c r="B344" s="479"/>
      <c r="C344" s="479"/>
      <c r="D344" s="479"/>
      <c r="E344" s="92" t="s">
        <v>22</v>
      </c>
      <c r="F344" s="92">
        <v>0.6</v>
      </c>
      <c r="G344" s="92">
        <v>0.6</v>
      </c>
      <c r="H344" s="92"/>
      <c r="I344" s="92" t="s">
        <v>21</v>
      </c>
      <c r="J344" s="92" t="s">
        <v>21</v>
      </c>
      <c r="K344" s="92" t="s">
        <v>21</v>
      </c>
      <c r="L344" s="92" t="s">
        <v>21</v>
      </c>
      <c r="M344" s="72">
        <v>16</v>
      </c>
      <c r="N344" s="128">
        <f t="shared" si="8"/>
        <v>9.5999999999999992E-3</v>
      </c>
    </row>
    <row r="345" spans="1:14" ht="13.5" customHeight="1" x14ac:dyDescent="0.2">
      <c r="A345" s="92"/>
      <c r="B345" s="479"/>
      <c r="C345" s="479"/>
      <c r="D345" s="479"/>
      <c r="E345" s="92" t="s">
        <v>52</v>
      </c>
      <c r="F345" s="92">
        <v>2</v>
      </c>
      <c r="G345" s="92">
        <v>2</v>
      </c>
      <c r="H345" s="92"/>
      <c r="I345" s="92" t="s">
        <v>21</v>
      </c>
      <c r="J345" s="92">
        <v>1.99</v>
      </c>
      <c r="K345" s="92" t="s">
        <v>21</v>
      </c>
      <c r="L345" s="92">
        <v>17.98</v>
      </c>
      <c r="M345" s="72">
        <v>140</v>
      </c>
      <c r="N345" s="128">
        <f t="shared" si="8"/>
        <v>0.28000000000000003</v>
      </c>
    </row>
    <row r="346" spans="1:14" ht="11.25" customHeight="1" x14ac:dyDescent="0.2">
      <c r="A346" s="521" t="s">
        <v>159</v>
      </c>
      <c r="B346" s="529" t="s">
        <v>444</v>
      </c>
      <c r="C346" s="472">
        <v>90</v>
      </c>
      <c r="D346" s="472">
        <v>110</v>
      </c>
      <c r="E346" s="521" t="s">
        <v>88</v>
      </c>
      <c r="F346" s="521">
        <v>33.299999999999997</v>
      </c>
      <c r="G346" s="521"/>
      <c r="H346" s="498"/>
      <c r="I346" s="521">
        <v>5.99</v>
      </c>
      <c r="J346" s="521">
        <v>1.55</v>
      </c>
      <c r="K346" s="521">
        <v>29.76</v>
      </c>
      <c r="L346" s="521">
        <v>157.9</v>
      </c>
      <c r="M346" s="72">
        <v>90</v>
      </c>
      <c r="N346" s="128">
        <f t="shared" si="8"/>
        <v>2.9969999999999994</v>
      </c>
    </row>
    <row r="347" spans="1:14" x14ac:dyDescent="0.2">
      <c r="A347" s="521"/>
      <c r="B347" s="530"/>
      <c r="C347" s="473"/>
      <c r="D347" s="473"/>
      <c r="E347" s="521" t="s">
        <v>23</v>
      </c>
      <c r="F347" s="521">
        <v>5</v>
      </c>
      <c r="G347" s="521"/>
      <c r="H347" s="498"/>
      <c r="I347" s="521">
        <v>0.04</v>
      </c>
      <c r="J347" s="521">
        <v>3.6</v>
      </c>
      <c r="K347" s="521">
        <v>0.13</v>
      </c>
      <c r="L347" s="521">
        <v>33.6</v>
      </c>
      <c r="M347" s="72">
        <v>670</v>
      </c>
      <c r="N347" s="128">
        <f t="shared" si="8"/>
        <v>3.35</v>
      </c>
    </row>
    <row r="348" spans="1:14" x14ac:dyDescent="0.2">
      <c r="A348" s="521"/>
      <c r="B348" s="474"/>
      <c r="C348" s="474"/>
      <c r="D348" s="474"/>
      <c r="E348" s="521" t="s">
        <v>22</v>
      </c>
      <c r="F348" s="521">
        <v>1</v>
      </c>
      <c r="G348" s="521"/>
      <c r="H348" s="498"/>
      <c r="I348" s="521"/>
      <c r="J348" s="521"/>
      <c r="K348" s="521"/>
      <c r="L348" s="521"/>
      <c r="M348" s="72">
        <v>16</v>
      </c>
      <c r="N348" s="128">
        <f t="shared" si="8"/>
        <v>1.6E-2</v>
      </c>
    </row>
    <row r="349" spans="1:14" ht="11.25" customHeight="1" x14ac:dyDescent="0.2">
      <c r="A349" s="92" t="s">
        <v>204</v>
      </c>
      <c r="B349" s="482" t="s">
        <v>120</v>
      </c>
      <c r="C349" s="482"/>
      <c r="D349" s="482"/>
      <c r="E349" s="92" t="s">
        <v>52</v>
      </c>
      <c r="F349" s="92">
        <v>1</v>
      </c>
      <c r="G349" s="92"/>
      <c r="H349" s="92"/>
      <c r="I349" s="92"/>
      <c r="J349" s="92">
        <v>0.99</v>
      </c>
      <c r="K349" s="92"/>
      <c r="L349" s="92">
        <v>8.99</v>
      </c>
      <c r="M349" s="72">
        <v>140</v>
      </c>
      <c r="N349" s="128">
        <f t="shared" si="8"/>
        <v>0.14000000000000001</v>
      </c>
    </row>
    <row r="350" spans="1:14" x14ac:dyDescent="0.2">
      <c r="A350" s="92"/>
      <c r="B350" s="479" t="s">
        <v>458</v>
      </c>
      <c r="C350" s="479"/>
      <c r="D350" s="479"/>
      <c r="E350" s="92" t="s">
        <v>65</v>
      </c>
      <c r="F350" s="92">
        <v>2.5</v>
      </c>
      <c r="G350" s="92"/>
      <c r="H350" s="92"/>
      <c r="I350" s="92">
        <v>0.26</v>
      </c>
      <c r="J350" s="92">
        <v>0.02</v>
      </c>
      <c r="K350" s="92">
        <v>1.71</v>
      </c>
      <c r="L350" s="92">
        <v>8.35</v>
      </c>
      <c r="M350" s="72">
        <v>40</v>
      </c>
      <c r="N350" s="128">
        <f t="shared" si="8"/>
        <v>0.1</v>
      </c>
    </row>
    <row r="351" spans="1:14" x14ac:dyDescent="0.2">
      <c r="A351" s="92"/>
      <c r="B351" s="479"/>
      <c r="C351" s="479"/>
      <c r="D351" s="479"/>
      <c r="E351" s="92" t="s">
        <v>452</v>
      </c>
      <c r="F351" s="92">
        <v>5</v>
      </c>
      <c r="G351" s="92"/>
      <c r="H351" s="92"/>
      <c r="I351" s="92">
        <v>0.18</v>
      </c>
      <c r="J351" s="92" t="s">
        <v>21</v>
      </c>
      <c r="K351" s="92">
        <v>0.62</v>
      </c>
      <c r="L351" s="92">
        <v>3.4</v>
      </c>
      <c r="M351" s="72">
        <v>175</v>
      </c>
      <c r="N351" s="128">
        <f t="shared" si="8"/>
        <v>0.875</v>
      </c>
    </row>
    <row r="352" spans="1:14" x14ac:dyDescent="0.2">
      <c r="A352" s="92"/>
      <c r="B352" s="479"/>
      <c r="C352" s="479"/>
      <c r="D352" s="479"/>
      <c r="E352" s="92" t="s">
        <v>44</v>
      </c>
      <c r="F352" s="92">
        <v>5</v>
      </c>
      <c r="G352" s="92">
        <v>4</v>
      </c>
      <c r="H352" s="92"/>
      <c r="I352" s="92">
        <v>0.05</v>
      </c>
      <c r="J352" s="92">
        <v>0</v>
      </c>
      <c r="K352" s="92">
        <v>0.28000000000000003</v>
      </c>
      <c r="L352" s="92">
        <v>1.32</v>
      </c>
      <c r="M352" s="72">
        <v>45</v>
      </c>
      <c r="N352" s="128">
        <f t="shared" si="8"/>
        <v>0.22500000000000001</v>
      </c>
    </row>
    <row r="353" spans="1:14" x14ac:dyDescent="0.2">
      <c r="A353" s="92"/>
      <c r="B353" s="479"/>
      <c r="C353" s="479"/>
      <c r="D353" s="479"/>
      <c r="E353" s="92" t="s">
        <v>53</v>
      </c>
      <c r="F353" s="92">
        <v>1.2</v>
      </c>
      <c r="G353" s="92">
        <v>1</v>
      </c>
      <c r="H353" s="92"/>
      <c r="I353" s="92">
        <v>0.01</v>
      </c>
      <c r="J353" s="92" t="s">
        <v>21</v>
      </c>
      <c r="K353" s="92">
        <v>0.09</v>
      </c>
      <c r="L353" s="92">
        <v>0.41</v>
      </c>
      <c r="M353" s="72">
        <v>40</v>
      </c>
      <c r="N353" s="128">
        <f t="shared" si="8"/>
        <v>4.8000000000000001E-2</v>
      </c>
    </row>
    <row r="354" spans="1:14" x14ac:dyDescent="0.2">
      <c r="A354" s="92"/>
      <c r="B354" s="479"/>
      <c r="C354" s="479"/>
      <c r="D354" s="479"/>
      <c r="E354" s="92" t="s">
        <v>20</v>
      </c>
      <c r="F354" s="92">
        <v>0.7</v>
      </c>
      <c r="G354" s="92"/>
      <c r="H354" s="92"/>
      <c r="I354" s="92" t="s">
        <v>21</v>
      </c>
      <c r="J354" s="92" t="s">
        <v>21</v>
      </c>
      <c r="K354" s="92">
        <v>0.79</v>
      </c>
      <c r="L354" s="92">
        <v>3.03</v>
      </c>
      <c r="M354" s="72">
        <v>80</v>
      </c>
      <c r="N354" s="128">
        <f t="shared" si="8"/>
        <v>5.6000000000000001E-2</v>
      </c>
    </row>
    <row r="355" spans="1:14" ht="11.25" customHeight="1" x14ac:dyDescent="0.2">
      <c r="A355" s="521" t="s">
        <v>182</v>
      </c>
      <c r="B355" s="541" t="s">
        <v>183</v>
      </c>
      <c r="C355" s="484"/>
      <c r="D355" s="484"/>
      <c r="E355" s="521" t="s">
        <v>46</v>
      </c>
      <c r="F355" s="521">
        <v>25</v>
      </c>
      <c r="G355" s="521">
        <v>22</v>
      </c>
      <c r="H355" s="498"/>
      <c r="I355" s="521">
        <v>0.1</v>
      </c>
      <c r="J355" s="521">
        <v>0.09</v>
      </c>
      <c r="K355" s="521">
        <v>2.2000000000000002</v>
      </c>
      <c r="L355" s="521">
        <v>9.9</v>
      </c>
      <c r="M355" s="72">
        <v>100</v>
      </c>
      <c r="N355" s="128">
        <f t="shared" si="8"/>
        <v>2.5</v>
      </c>
    </row>
    <row r="356" spans="1:14" x14ac:dyDescent="0.2">
      <c r="A356" s="521"/>
      <c r="B356" s="542"/>
      <c r="C356" s="485">
        <v>200</v>
      </c>
      <c r="D356" s="485">
        <v>200</v>
      </c>
      <c r="E356" s="521" t="s">
        <v>20</v>
      </c>
      <c r="F356" s="521">
        <v>20</v>
      </c>
      <c r="G356" s="521">
        <v>20</v>
      </c>
      <c r="H356" s="498"/>
      <c r="I356" s="521"/>
      <c r="J356" s="521"/>
      <c r="K356" s="521">
        <v>19.96</v>
      </c>
      <c r="L356" s="521">
        <v>75.8</v>
      </c>
      <c r="M356" s="72">
        <v>80</v>
      </c>
      <c r="N356" s="128">
        <f t="shared" si="8"/>
        <v>1.6</v>
      </c>
    </row>
    <row r="357" spans="1:14" x14ac:dyDescent="0.2">
      <c r="A357" s="521"/>
      <c r="B357" s="474" t="s">
        <v>72</v>
      </c>
      <c r="C357" s="474" t="s">
        <v>378</v>
      </c>
      <c r="D357" s="474" t="s">
        <v>379</v>
      </c>
      <c r="E357" s="83" t="s">
        <v>73</v>
      </c>
      <c r="F357" s="83">
        <v>40</v>
      </c>
      <c r="G357" s="83">
        <v>40</v>
      </c>
      <c r="H357" s="84">
        <v>40</v>
      </c>
      <c r="I357" s="521">
        <v>3.48</v>
      </c>
      <c r="J357" s="521">
        <v>0.6</v>
      </c>
      <c r="K357" s="521">
        <v>16</v>
      </c>
      <c r="L357" s="521">
        <v>83.6</v>
      </c>
      <c r="M357" s="72">
        <v>60</v>
      </c>
      <c r="N357" s="128">
        <f t="shared" si="8"/>
        <v>2.4</v>
      </c>
    </row>
    <row r="358" spans="1:14" x14ac:dyDescent="0.2">
      <c r="A358" s="521"/>
      <c r="B358" s="474"/>
      <c r="C358" s="474"/>
      <c r="D358" s="474"/>
      <c r="E358" s="521" t="s">
        <v>74</v>
      </c>
      <c r="F358" s="521">
        <v>80</v>
      </c>
      <c r="G358" s="521">
        <v>80</v>
      </c>
      <c r="H358" s="498">
        <v>80</v>
      </c>
      <c r="I358" s="521">
        <v>5.28</v>
      </c>
      <c r="J358" s="521">
        <v>0.96</v>
      </c>
      <c r="K358" s="521">
        <v>28.24</v>
      </c>
      <c r="L358" s="521">
        <v>144.80000000000001</v>
      </c>
      <c r="M358" s="72">
        <v>51</v>
      </c>
      <c r="N358" s="128">
        <f t="shared" si="8"/>
        <v>4.08</v>
      </c>
    </row>
    <row r="359" spans="1:14" ht="11.25" customHeight="1" x14ac:dyDescent="0.2">
      <c r="A359" s="92" t="s">
        <v>240</v>
      </c>
      <c r="B359" s="536" t="s">
        <v>241</v>
      </c>
      <c r="C359" s="479">
        <v>75</v>
      </c>
      <c r="D359" s="479">
        <v>75</v>
      </c>
      <c r="E359" s="92" t="s">
        <v>130</v>
      </c>
      <c r="F359" s="92">
        <v>1.74</v>
      </c>
      <c r="G359" s="92">
        <v>1.74</v>
      </c>
      <c r="H359" s="92"/>
      <c r="I359" s="92">
        <v>0.17</v>
      </c>
      <c r="J359" s="92">
        <v>0.02</v>
      </c>
      <c r="K359" s="92">
        <v>1.19</v>
      </c>
      <c r="L359" s="92">
        <v>5.81</v>
      </c>
      <c r="M359" s="72">
        <v>40</v>
      </c>
      <c r="N359" s="128">
        <f t="shared" si="8"/>
        <v>6.9599999999999995E-2</v>
      </c>
    </row>
    <row r="360" spans="1:14" x14ac:dyDescent="0.2">
      <c r="A360" s="539" t="s">
        <v>242</v>
      </c>
      <c r="B360" s="536"/>
      <c r="C360" s="479"/>
      <c r="D360" s="479"/>
      <c r="E360" s="92" t="s">
        <v>65</v>
      </c>
      <c r="F360" s="92">
        <v>37</v>
      </c>
      <c r="G360" s="92">
        <v>37</v>
      </c>
      <c r="H360" s="92"/>
      <c r="I360" s="92">
        <v>3.81</v>
      </c>
      <c r="J360" s="92">
        <v>0.4</v>
      </c>
      <c r="K360" s="92">
        <v>25.48</v>
      </c>
      <c r="L360" s="92">
        <v>123.6</v>
      </c>
      <c r="M360" s="72">
        <v>40</v>
      </c>
      <c r="N360" s="128">
        <f t="shared" si="8"/>
        <v>1.48</v>
      </c>
    </row>
    <row r="361" spans="1:14" x14ac:dyDescent="0.2">
      <c r="A361" s="540"/>
      <c r="B361" s="479"/>
      <c r="C361" s="479"/>
      <c r="D361" s="479"/>
      <c r="E361" s="92" t="s">
        <v>20</v>
      </c>
      <c r="F361" s="92">
        <v>20</v>
      </c>
      <c r="G361" s="92">
        <v>20</v>
      </c>
      <c r="H361" s="92"/>
      <c r="I361" s="92" t="s">
        <v>21</v>
      </c>
      <c r="J361" s="92" t="s">
        <v>21</v>
      </c>
      <c r="K361" s="92">
        <v>1.96</v>
      </c>
      <c r="L361" s="92">
        <v>7.8</v>
      </c>
      <c r="M361" s="72">
        <v>80</v>
      </c>
      <c r="N361" s="128">
        <f t="shared" si="8"/>
        <v>1.6</v>
      </c>
    </row>
    <row r="362" spans="1:14" x14ac:dyDescent="0.2">
      <c r="A362" s="92"/>
      <c r="B362" s="479"/>
      <c r="C362" s="479"/>
      <c r="D362" s="479"/>
      <c r="E362" s="92" t="s">
        <v>23</v>
      </c>
      <c r="F362" s="92">
        <v>1.68</v>
      </c>
      <c r="G362" s="92">
        <v>1.68</v>
      </c>
      <c r="H362" s="92"/>
      <c r="I362" s="92">
        <v>0.01</v>
      </c>
      <c r="J362" s="92">
        <v>1.22</v>
      </c>
      <c r="K362" s="92">
        <v>0.04</v>
      </c>
      <c r="L362" s="92">
        <v>11.1</v>
      </c>
      <c r="M362" s="72">
        <v>670</v>
      </c>
      <c r="N362" s="128">
        <f t="shared" si="8"/>
        <v>1.1255999999999999</v>
      </c>
    </row>
    <row r="363" spans="1:14" x14ac:dyDescent="0.2">
      <c r="A363" s="92"/>
      <c r="B363" s="479"/>
      <c r="C363" s="479"/>
      <c r="D363" s="479"/>
      <c r="E363" s="92" t="s">
        <v>454</v>
      </c>
      <c r="F363" s="92">
        <v>0.48</v>
      </c>
      <c r="G363" s="92">
        <v>20</v>
      </c>
      <c r="H363" s="92"/>
      <c r="I363" s="92">
        <v>0.2</v>
      </c>
      <c r="J363" s="92">
        <v>0.2</v>
      </c>
      <c r="K363" s="92">
        <v>0.01</v>
      </c>
      <c r="L363" s="92">
        <v>2.73</v>
      </c>
      <c r="M363" s="72">
        <v>12</v>
      </c>
      <c r="N363" s="128">
        <f>F363*M363</f>
        <v>5.76</v>
      </c>
    </row>
    <row r="364" spans="1:14" x14ac:dyDescent="0.2">
      <c r="A364" s="92"/>
      <c r="B364" s="479"/>
      <c r="C364" s="479"/>
      <c r="D364" s="479"/>
      <c r="E364" s="92" t="s">
        <v>22</v>
      </c>
      <c r="F364" s="92">
        <v>5.0000000000000001E-3</v>
      </c>
      <c r="G364" s="92">
        <v>5.0000000000000001E-3</v>
      </c>
      <c r="H364" s="92"/>
      <c r="I364" s="92" t="s">
        <v>21</v>
      </c>
      <c r="J364" s="92" t="s">
        <v>21</v>
      </c>
      <c r="K364" s="92" t="s">
        <v>21</v>
      </c>
      <c r="L364" s="92" t="s">
        <v>21</v>
      </c>
      <c r="M364" s="72">
        <v>16</v>
      </c>
      <c r="N364" s="128">
        <f t="shared" ref="N364:N422" si="9">F364*M364/1000</f>
        <v>8.0000000000000007E-5</v>
      </c>
    </row>
    <row r="365" spans="1:14" x14ac:dyDescent="0.2">
      <c r="A365" s="92"/>
      <c r="B365" s="479"/>
      <c r="C365" s="479"/>
      <c r="D365" s="479"/>
      <c r="E365" s="92" t="s">
        <v>129</v>
      </c>
      <c r="F365" s="92">
        <v>1.1000000000000001</v>
      </c>
      <c r="G365" s="92">
        <v>1.1000000000000001</v>
      </c>
      <c r="H365" s="92"/>
      <c r="I365" s="92" t="s">
        <v>21</v>
      </c>
      <c r="J365" s="92" t="s">
        <v>21</v>
      </c>
      <c r="K365" s="92" t="s">
        <v>21</v>
      </c>
      <c r="L365" s="92" t="s">
        <v>21</v>
      </c>
      <c r="M365" s="72">
        <v>400</v>
      </c>
      <c r="N365" s="128">
        <f t="shared" si="9"/>
        <v>0.44000000000000006</v>
      </c>
    </row>
    <row r="366" spans="1:14" x14ac:dyDescent="0.2">
      <c r="A366" s="92"/>
      <c r="B366" s="479"/>
      <c r="C366" s="479"/>
      <c r="D366" s="479"/>
      <c r="E366" s="92" t="s">
        <v>305</v>
      </c>
      <c r="F366" s="92">
        <v>25.2</v>
      </c>
      <c r="G366" s="92">
        <v>25.2</v>
      </c>
      <c r="H366" s="92"/>
      <c r="I366" s="92">
        <v>4.21</v>
      </c>
      <c r="J366" s="92">
        <v>2.27</v>
      </c>
      <c r="K366" s="92">
        <v>0.5</v>
      </c>
      <c r="L366" s="92">
        <v>40.07</v>
      </c>
      <c r="M366" s="72">
        <v>310</v>
      </c>
      <c r="N366" s="128">
        <f t="shared" si="9"/>
        <v>7.8120000000000003</v>
      </c>
    </row>
    <row r="367" spans="1:14" x14ac:dyDescent="0.2">
      <c r="A367" s="92"/>
      <c r="B367" s="479"/>
      <c r="C367" s="479"/>
      <c r="D367" s="479"/>
      <c r="E367" s="92" t="s">
        <v>454</v>
      </c>
      <c r="F367" s="92">
        <v>0.06</v>
      </c>
      <c r="G367" s="92">
        <v>2.4</v>
      </c>
      <c r="H367" s="92"/>
      <c r="I367" s="92">
        <v>0.43</v>
      </c>
      <c r="J367" s="92">
        <v>0.39</v>
      </c>
      <c r="K367" s="92">
        <v>0.02</v>
      </c>
      <c r="L367" s="92">
        <v>5.3</v>
      </c>
      <c r="M367" s="72">
        <v>12</v>
      </c>
      <c r="N367" s="128">
        <f>F367*M367</f>
        <v>0.72</v>
      </c>
    </row>
    <row r="368" spans="1:14" x14ac:dyDescent="0.2">
      <c r="A368" s="92"/>
      <c r="B368" s="479"/>
      <c r="C368" s="479"/>
      <c r="D368" s="479"/>
      <c r="E368" s="92" t="s">
        <v>20</v>
      </c>
      <c r="F368" s="92">
        <v>2.4</v>
      </c>
      <c r="G368" s="92">
        <v>2.4</v>
      </c>
      <c r="H368" s="92"/>
      <c r="I368" s="92" t="s">
        <v>21</v>
      </c>
      <c r="J368" s="92" t="s">
        <v>21</v>
      </c>
      <c r="K368" s="92">
        <v>2.39</v>
      </c>
      <c r="L368" s="92">
        <v>9.09</v>
      </c>
      <c r="M368" s="72">
        <v>80</v>
      </c>
      <c r="N368" s="128">
        <f t="shared" si="9"/>
        <v>0.192</v>
      </c>
    </row>
    <row r="369" spans="1:14" x14ac:dyDescent="0.2">
      <c r="A369" s="92"/>
      <c r="B369" s="479"/>
      <c r="C369" s="479"/>
      <c r="D369" s="479"/>
      <c r="E369" s="92" t="s">
        <v>65</v>
      </c>
      <c r="F369" s="92">
        <v>1.2</v>
      </c>
      <c r="G369" s="92">
        <v>1.2</v>
      </c>
      <c r="H369" s="92"/>
      <c r="I369" s="92" t="s">
        <v>21</v>
      </c>
      <c r="J369" s="92" t="s">
        <v>21</v>
      </c>
      <c r="K369" s="102">
        <v>1</v>
      </c>
      <c r="L369" s="102">
        <v>4</v>
      </c>
      <c r="M369" s="72">
        <v>40</v>
      </c>
      <c r="N369" s="128">
        <f t="shared" si="9"/>
        <v>4.8000000000000001E-2</v>
      </c>
    </row>
    <row r="370" spans="1:14" x14ac:dyDescent="0.2">
      <c r="A370" s="92"/>
      <c r="B370" s="479"/>
      <c r="C370" s="479"/>
      <c r="D370" s="479"/>
      <c r="E370" s="92" t="s">
        <v>80</v>
      </c>
      <c r="F370" s="92">
        <v>0.04</v>
      </c>
      <c r="G370" s="92">
        <v>1.6</v>
      </c>
      <c r="H370" s="92"/>
      <c r="I370" s="92">
        <v>0.18</v>
      </c>
      <c r="J370" s="92">
        <v>0.17</v>
      </c>
      <c r="K370" s="92" t="s">
        <v>21</v>
      </c>
      <c r="L370" s="92">
        <v>2.35</v>
      </c>
      <c r="M370" s="72">
        <v>12</v>
      </c>
      <c r="N370" s="128">
        <f>F370*M370</f>
        <v>0.48</v>
      </c>
    </row>
    <row r="371" spans="1:14" ht="15.75" customHeight="1" x14ac:dyDescent="0.2">
      <c r="A371" s="92"/>
      <c r="B371" s="479"/>
      <c r="C371" s="479"/>
      <c r="D371" s="479"/>
      <c r="E371" s="92" t="s">
        <v>82</v>
      </c>
      <c r="F371" s="92">
        <v>0.25</v>
      </c>
      <c r="G371" s="92">
        <v>0.25</v>
      </c>
      <c r="H371" s="92"/>
      <c r="I371" s="92" t="s">
        <v>21</v>
      </c>
      <c r="J371" s="92">
        <v>0.24</v>
      </c>
      <c r="K371" s="92" t="s">
        <v>21</v>
      </c>
      <c r="L371" s="92">
        <v>2.25</v>
      </c>
      <c r="M371" s="72">
        <v>140</v>
      </c>
      <c r="N371" s="128">
        <f t="shared" si="9"/>
        <v>3.5000000000000003E-2</v>
      </c>
    </row>
    <row r="372" spans="1:14" x14ac:dyDescent="0.2">
      <c r="A372" s="92"/>
      <c r="B372" s="474" t="s">
        <v>462</v>
      </c>
      <c r="C372" s="474">
        <v>100</v>
      </c>
      <c r="D372" s="474">
        <v>100</v>
      </c>
      <c r="E372" s="521" t="s">
        <v>466</v>
      </c>
      <c r="F372" s="521">
        <v>100</v>
      </c>
      <c r="G372" s="521">
        <v>100</v>
      </c>
      <c r="H372" s="498"/>
      <c r="I372" s="77">
        <v>0.2</v>
      </c>
      <c r="J372" s="77">
        <v>5.4</v>
      </c>
      <c r="K372" s="77">
        <v>32</v>
      </c>
      <c r="L372" s="77">
        <v>144</v>
      </c>
      <c r="M372" s="72">
        <v>500</v>
      </c>
      <c r="N372" s="129">
        <f t="shared" si="9"/>
        <v>50</v>
      </c>
    </row>
    <row r="373" spans="1:14" ht="11.25" customHeight="1" x14ac:dyDescent="0.2">
      <c r="A373" s="552" t="s">
        <v>134</v>
      </c>
      <c r="B373" s="553"/>
      <c r="C373" s="494"/>
      <c r="D373" s="494"/>
      <c r="E373" s="92"/>
      <c r="F373" s="92"/>
      <c r="G373" s="92"/>
      <c r="H373" s="92"/>
      <c r="I373" s="118">
        <v>50.57</v>
      </c>
      <c r="J373" s="118">
        <v>66.61</v>
      </c>
      <c r="K373" s="118">
        <v>201.78000000000003</v>
      </c>
      <c r="L373" s="118">
        <v>1499.7400000000002</v>
      </c>
      <c r="M373" s="109"/>
      <c r="N373" s="129">
        <f>SUM(N329:N372)</f>
        <v>135.83742999999998</v>
      </c>
    </row>
    <row r="374" spans="1:14" x14ac:dyDescent="0.2">
      <c r="A374" s="632" t="s">
        <v>245</v>
      </c>
      <c r="B374" s="633"/>
      <c r="C374" s="527"/>
      <c r="D374" s="527"/>
      <c r="E374" s="452"/>
      <c r="F374" s="452"/>
      <c r="G374" s="452"/>
      <c r="H374" s="444"/>
      <c r="I374" s="453">
        <f>I373+I327</f>
        <v>82.16</v>
      </c>
      <c r="J374" s="453">
        <f>J373+J327</f>
        <v>113.9</v>
      </c>
      <c r="K374" s="453">
        <f>K373+K327</f>
        <v>322.59300000000002</v>
      </c>
      <c r="L374" s="453">
        <f>L373+L327</f>
        <v>2349.33</v>
      </c>
      <c r="M374" s="453"/>
      <c r="N374" s="438">
        <f>N373+N327</f>
        <v>263.51442999999995</v>
      </c>
    </row>
    <row r="375" spans="1:14" ht="20.399999999999999" x14ac:dyDescent="0.2">
      <c r="A375" s="486" t="s">
        <v>1</v>
      </c>
      <c r="B375" s="475" t="s">
        <v>2</v>
      </c>
      <c r="C375" s="475"/>
      <c r="D375" s="475"/>
      <c r="E375" s="486" t="s">
        <v>3</v>
      </c>
      <c r="F375" s="486" t="s">
        <v>4</v>
      </c>
      <c r="G375" s="486" t="s">
        <v>5</v>
      </c>
      <c r="H375" s="486" t="s">
        <v>6</v>
      </c>
      <c r="I375" s="486" t="s">
        <v>7</v>
      </c>
      <c r="J375" s="486" t="s">
        <v>8</v>
      </c>
      <c r="K375" s="486" t="s">
        <v>9</v>
      </c>
      <c r="L375" s="486" t="s">
        <v>10</v>
      </c>
      <c r="M375" s="72" t="s">
        <v>11</v>
      </c>
      <c r="N375" s="128"/>
    </row>
    <row r="376" spans="1:14" x14ac:dyDescent="0.2">
      <c r="A376" s="619" t="s">
        <v>246</v>
      </c>
      <c r="B376" s="636"/>
      <c r="C376" s="497"/>
      <c r="D376" s="497"/>
      <c r="E376" s="498"/>
      <c r="F376" s="498"/>
      <c r="G376" s="498"/>
      <c r="H376" s="498"/>
      <c r="I376" s="498"/>
      <c r="J376" s="498"/>
      <c r="K376" s="498"/>
      <c r="L376" s="498"/>
      <c r="M376" s="72"/>
      <c r="N376" s="128"/>
    </row>
    <row r="377" spans="1:14" x14ac:dyDescent="0.2">
      <c r="A377" s="623" t="s">
        <v>14</v>
      </c>
      <c r="B377" s="623"/>
      <c r="C377" s="521"/>
      <c r="D377" s="521"/>
      <c r="E377" s="521"/>
      <c r="F377" s="521"/>
      <c r="G377" s="521"/>
      <c r="H377" s="498"/>
      <c r="I377" s="521"/>
      <c r="J377" s="521"/>
      <c r="K377" s="521"/>
      <c r="L377" s="521"/>
      <c r="M377" s="72"/>
      <c r="N377" s="128"/>
    </row>
    <row r="378" spans="1:14" ht="11.25" customHeight="1" x14ac:dyDescent="0.2">
      <c r="A378" s="521" t="s">
        <v>15</v>
      </c>
      <c r="B378" s="529" t="s">
        <v>16</v>
      </c>
      <c r="C378" s="472"/>
      <c r="D378" s="472"/>
      <c r="E378" s="521" t="s">
        <v>17</v>
      </c>
      <c r="F378" s="521">
        <v>16.600000000000001</v>
      </c>
      <c r="G378" s="521">
        <v>16.600000000000001</v>
      </c>
      <c r="H378" s="498"/>
      <c r="I378" s="521">
        <v>1.1599999999999999</v>
      </c>
      <c r="J378" s="521">
        <v>0.42</v>
      </c>
      <c r="K378" s="521">
        <v>10.58</v>
      </c>
      <c r="L378" s="521">
        <v>52.55</v>
      </c>
      <c r="M378" s="72">
        <v>90</v>
      </c>
      <c r="N378" s="128">
        <f t="shared" si="9"/>
        <v>1.4940000000000002</v>
      </c>
    </row>
    <row r="379" spans="1:14" x14ac:dyDescent="0.2">
      <c r="A379" s="521"/>
      <c r="B379" s="560"/>
      <c r="C379" s="499" t="s">
        <v>399</v>
      </c>
      <c r="D379" s="499" t="s">
        <v>400</v>
      </c>
      <c r="E379" s="521" t="s">
        <v>18</v>
      </c>
      <c r="F379" s="521">
        <v>18</v>
      </c>
      <c r="G379" s="521">
        <v>17.82</v>
      </c>
      <c r="H379" s="498"/>
      <c r="I379" s="521">
        <v>1.35</v>
      </c>
      <c r="J379" s="521">
        <v>0.46</v>
      </c>
      <c r="K379" s="521">
        <v>11.96</v>
      </c>
      <c r="L379" s="521">
        <v>56.98</v>
      </c>
      <c r="M379" s="72">
        <v>51</v>
      </c>
      <c r="N379" s="128">
        <f t="shared" si="9"/>
        <v>0.91800000000000004</v>
      </c>
    </row>
    <row r="380" spans="1:14" x14ac:dyDescent="0.2">
      <c r="A380" s="521"/>
      <c r="B380" s="530"/>
      <c r="C380" s="473"/>
      <c r="D380" s="473"/>
      <c r="E380" s="521" t="s">
        <v>19</v>
      </c>
      <c r="F380" s="521">
        <v>72.900000000000006</v>
      </c>
      <c r="G380" s="521">
        <v>72.900000000000006</v>
      </c>
      <c r="H380" s="498"/>
      <c r="I380" s="521">
        <v>2.06</v>
      </c>
      <c r="J380" s="521">
        <v>1.87</v>
      </c>
      <c r="K380" s="521">
        <v>3.48</v>
      </c>
      <c r="L380" s="521">
        <v>42.28</v>
      </c>
      <c r="M380" s="72">
        <v>65</v>
      </c>
      <c r="N380" s="128">
        <f t="shared" si="9"/>
        <v>4.7385000000000002</v>
      </c>
    </row>
    <row r="381" spans="1:14" x14ac:dyDescent="0.2">
      <c r="A381" s="521"/>
      <c r="B381" s="498"/>
      <c r="C381" s="498"/>
      <c r="D381" s="498"/>
      <c r="E381" s="521" t="s">
        <v>20</v>
      </c>
      <c r="F381" s="521">
        <v>7.5</v>
      </c>
      <c r="G381" s="521">
        <v>7.5</v>
      </c>
      <c r="H381" s="498"/>
      <c r="I381" s="521" t="s">
        <v>21</v>
      </c>
      <c r="J381" s="521" t="s">
        <v>21</v>
      </c>
      <c r="K381" s="521">
        <v>7.48</v>
      </c>
      <c r="L381" s="521">
        <v>28.43</v>
      </c>
      <c r="M381" s="72">
        <v>80</v>
      </c>
      <c r="N381" s="128">
        <f t="shared" si="9"/>
        <v>0.6</v>
      </c>
    </row>
    <row r="382" spans="1:14" x14ac:dyDescent="0.2">
      <c r="A382" s="521"/>
      <c r="B382" s="498"/>
      <c r="C382" s="498"/>
      <c r="D382" s="498"/>
      <c r="E382" s="521" t="s">
        <v>22</v>
      </c>
      <c r="F382" s="521">
        <v>0.06</v>
      </c>
      <c r="G382" s="521">
        <v>0.06</v>
      </c>
      <c r="H382" s="498"/>
      <c r="I382" s="521" t="s">
        <v>21</v>
      </c>
      <c r="J382" s="521" t="s">
        <v>21</v>
      </c>
      <c r="K382" s="521" t="s">
        <v>21</v>
      </c>
      <c r="L382" s="521" t="s">
        <v>21</v>
      </c>
      <c r="M382" s="72">
        <v>16</v>
      </c>
      <c r="N382" s="128">
        <f t="shared" si="9"/>
        <v>9.5999999999999992E-4</v>
      </c>
    </row>
    <row r="383" spans="1:14" x14ac:dyDescent="0.2">
      <c r="A383" s="521"/>
      <c r="B383" s="498"/>
      <c r="C383" s="498"/>
      <c r="D383" s="498"/>
      <c r="E383" s="521" t="s">
        <v>23</v>
      </c>
      <c r="F383" s="521">
        <v>5</v>
      </c>
      <c r="G383" s="521">
        <v>5</v>
      </c>
      <c r="H383" s="498"/>
      <c r="I383" s="521">
        <v>0.04</v>
      </c>
      <c r="J383" s="521">
        <v>3.63</v>
      </c>
      <c r="K383" s="521">
        <v>0.13</v>
      </c>
      <c r="L383" s="521">
        <v>33.049999999999997</v>
      </c>
      <c r="M383" s="72">
        <v>670</v>
      </c>
      <c r="N383" s="128">
        <f t="shared" si="9"/>
        <v>3.35</v>
      </c>
    </row>
    <row r="384" spans="1:14" ht="11.25" customHeight="1" x14ac:dyDescent="0.2">
      <c r="A384" s="521" t="s">
        <v>25</v>
      </c>
      <c r="B384" s="529" t="s">
        <v>26</v>
      </c>
      <c r="C384" s="472">
        <v>200</v>
      </c>
      <c r="D384" s="472">
        <v>200</v>
      </c>
      <c r="E384" s="521" t="s">
        <v>27</v>
      </c>
      <c r="F384" s="521">
        <v>4</v>
      </c>
      <c r="G384" s="521"/>
      <c r="H384" s="498"/>
      <c r="I384" s="521">
        <v>0.19</v>
      </c>
      <c r="J384" s="521">
        <v>0.14000000000000001</v>
      </c>
      <c r="K384" s="521">
        <v>0.3</v>
      </c>
      <c r="L384" s="521"/>
      <c r="M384" s="72">
        <v>271</v>
      </c>
      <c r="N384" s="128">
        <f t="shared" si="9"/>
        <v>1.0840000000000001</v>
      </c>
    </row>
    <row r="385" spans="1:14" x14ac:dyDescent="0.2">
      <c r="A385" s="521" t="s">
        <v>28</v>
      </c>
      <c r="B385" s="530"/>
      <c r="C385" s="473"/>
      <c r="D385" s="473"/>
      <c r="E385" s="521" t="s">
        <v>19</v>
      </c>
      <c r="F385" s="521">
        <v>100</v>
      </c>
      <c r="G385" s="521"/>
      <c r="H385" s="498"/>
      <c r="I385" s="521">
        <v>2.82</v>
      </c>
      <c r="J385" s="521">
        <v>3.2</v>
      </c>
      <c r="K385" s="521">
        <v>4.7300000000000004</v>
      </c>
      <c r="L385" s="521">
        <v>58</v>
      </c>
      <c r="M385" s="72">
        <v>65</v>
      </c>
      <c r="N385" s="128">
        <f t="shared" si="9"/>
        <v>6.5</v>
      </c>
    </row>
    <row r="386" spans="1:14" x14ac:dyDescent="0.2">
      <c r="A386" s="521"/>
      <c r="B386" s="498"/>
      <c r="C386" s="498"/>
      <c r="D386" s="498"/>
      <c r="E386" s="521" t="s">
        <v>20</v>
      </c>
      <c r="F386" s="521">
        <v>20</v>
      </c>
      <c r="G386" s="521"/>
      <c r="H386" s="498"/>
      <c r="I386" s="521" t="s">
        <v>21</v>
      </c>
      <c r="J386" s="521" t="s">
        <v>21</v>
      </c>
      <c r="K386" s="521">
        <v>19.96</v>
      </c>
      <c r="L386" s="521">
        <v>75.8</v>
      </c>
      <c r="M386" s="72">
        <v>80</v>
      </c>
      <c r="N386" s="128">
        <f t="shared" si="9"/>
        <v>1.6</v>
      </c>
    </row>
    <row r="387" spans="1:14" ht="11.25" customHeight="1" x14ac:dyDescent="0.2">
      <c r="A387" s="521" t="s">
        <v>29</v>
      </c>
      <c r="B387" s="559" t="s">
        <v>30</v>
      </c>
      <c r="C387" s="498" t="s">
        <v>402</v>
      </c>
      <c r="D387" s="498" t="s">
        <v>401</v>
      </c>
      <c r="E387" s="521" t="s">
        <v>31</v>
      </c>
      <c r="F387" s="521">
        <v>80</v>
      </c>
      <c r="G387" s="521">
        <v>80</v>
      </c>
      <c r="H387" s="498"/>
      <c r="I387" s="521">
        <v>6.96</v>
      </c>
      <c r="J387" s="521">
        <v>1.2</v>
      </c>
      <c r="K387" s="521">
        <v>32.96</v>
      </c>
      <c r="L387" s="521">
        <v>181</v>
      </c>
      <c r="M387" s="72">
        <v>61</v>
      </c>
      <c r="N387" s="128">
        <f t="shared" si="9"/>
        <v>4.88</v>
      </c>
    </row>
    <row r="388" spans="1:14" x14ac:dyDescent="0.2">
      <c r="A388" s="521"/>
      <c r="B388" s="559"/>
      <c r="C388" s="498">
        <v>10</v>
      </c>
      <c r="D388" s="498">
        <v>10</v>
      </c>
      <c r="E388" s="521" t="s">
        <v>32</v>
      </c>
      <c r="F388" s="521">
        <v>10</v>
      </c>
      <c r="G388" s="521"/>
      <c r="H388" s="498"/>
      <c r="I388" s="521">
        <v>2.68</v>
      </c>
      <c r="J388" s="521">
        <v>2.57</v>
      </c>
      <c r="K388" s="521" t="s">
        <v>21</v>
      </c>
      <c r="L388" s="521">
        <v>33.79</v>
      </c>
      <c r="M388" s="72">
        <v>650</v>
      </c>
      <c r="N388" s="128">
        <f t="shared" si="9"/>
        <v>6.5</v>
      </c>
    </row>
    <row r="389" spans="1:14" x14ac:dyDescent="0.2">
      <c r="A389" s="521"/>
      <c r="B389" s="498"/>
      <c r="C389" s="498">
        <v>10</v>
      </c>
      <c r="D389" s="498">
        <v>10</v>
      </c>
      <c r="E389" s="521" t="s">
        <v>33</v>
      </c>
      <c r="F389" s="521">
        <v>10</v>
      </c>
      <c r="G389" s="521"/>
      <c r="H389" s="498"/>
      <c r="I389" s="521">
        <v>0.08</v>
      </c>
      <c r="J389" s="521">
        <v>7.25</v>
      </c>
      <c r="K389" s="521">
        <v>0.26</v>
      </c>
      <c r="L389" s="521">
        <v>66.099999999999994</v>
      </c>
      <c r="M389" s="72">
        <v>670</v>
      </c>
      <c r="N389" s="128">
        <f t="shared" si="9"/>
        <v>6.7</v>
      </c>
    </row>
    <row r="390" spans="1:14" ht="20.399999999999999" x14ac:dyDescent="0.2">
      <c r="A390" s="521"/>
      <c r="B390" s="498" t="s">
        <v>36</v>
      </c>
      <c r="C390" s="498">
        <v>120</v>
      </c>
      <c r="D390" s="498">
        <v>120</v>
      </c>
      <c r="E390" s="521" t="s">
        <v>37</v>
      </c>
      <c r="F390" s="521">
        <v>120</v>
      </c>
      <c r="G390" s="521">
        <v>120</v>
      </c>
      <c r="H390" s="498">
        <v>120</v>
      </c>
      <c r="I390" s="521">
        <v>0.48</v>
      </c>
      <c r="J390" s="521">
        <v>0.42</v>
      </c>
      <c r="K390" s="521">
        <v>10.9</v>
      </c>
      <c r="L390" s="521">
        <v>47.52</v>
      </c>
      <c r="M390" s="72">
        <v>150</v>
      </c>
      <c r="N390" s="128">
        <f t="shared" si="9"/>
        <v>18</v>
      </c>
    </row>
    <row r="391" spans="1:14" x14ac:dyDescent="0.2">
      <c r="A391" s="521" t="s">
        <v>38</v>
      </c>
      <c r="B391" s="498" t="s">
        <v>437</v>
      </c>
      <c r="C391" s="498">
        <v>100</v>
      </c>
      <c r="D391" s="498">
        <v>100</v>
      </c>
      <c r="E391" s="521" t="s">
        <v>437</v>
      </c>
      <c r="F391" s="521">
        <v>200</v>
      </c>
      <c r="G391" s="521">
        <v>100</v>
      </c>
      <c r="H391" s="498">
        <v>100</v>
      </c>
      <c r="I391" s="521">
        <v>1</v>
      </c>
      <c r="J391" s="521"/>
      <c r="K391" s="521">
        <v>18.2</v>
      </c>
      <c r="L391" s="521">
        <v>76</v>
      </c>
      <c r="M391" s="72">
        <v>80</v>
      </c>
      <c r="N391" s="128">
        <f t="shared" si="9"/>
        <v>16</v>
      </c>
    </row>
    <row r="392" spans="1:14" ht="11.25" customHeight="1" x14ac:dyDescent="0.2">
      <c r="A392" s="532" t="s">
        <v>40</v>
      </c>
      <c r="B392" s="558"/>
      <c r="C392" s="497"/>
      <c r="D392" s="497"/>
      <c r="E392" s="77"/>
      <c r="F392" s="77"/>
      <c r="G392" s="77"/>
      <c r="H392" s="486"/>
      <c r="I392" s="77" t="e">
        <f>I391+I390+#REF!+#REF!+#REF!</f>
        <v>#REF!</v>
      </c>
      <c r="J392" s="77" t="e">
        <f>J391+J390+#REF!+#REF!+#REF!</f>
        <v>#REF!</v>
      </c>
      <c r="K392" s="77" t="e">
        <f>K391+K390+#REF!+#REF!+#REF!</f>
        <v>#REF!</v>
      </c>
      <c r="L392" s="77" t="e">
        <f>L391+L390+#REF!+#REF!+#REF!</f>
        <v>#REF!</v>
      </c>
      <c r="M392" s="77"/>
      <c r="N392" s="129">
        <f>SUM(N378:N391)</f>
        <v>72.365459999999999</v>
      </c>
    </row>
    <row r="393" spans="1:14" x14ac:dyDescent="0.2">
      <c r="A393" s="521" t="s">
        <v>41</v>
      </c>
      <c r="B393" s="498"/>
      <c r="C393" s="498"/>
      <c r="D393" s="498"/>
      <c r="E393" s="521"/>
      <c r="F393" s="521"/>
      <c r="G393" s="521"/>
      <c r="H393" s="498"/>
      <c r="I393" s="521"/>
      <c r="J393" s="521"/>
      <c r="K393" s="521"/>
      <c r="L393" s="521"/>
      <c r="M393" s="72"/>
      <c r="N393" s="128"/>
    </row>
    <row r="394" spans="1:14" ht="11.25" customHeight="1" x14ac:dyDescent="0.2">
      <c r="A394" s="521" t="s">
        <v>42</v>
      </c>
      <c r="B394" s="529" t="s">
        <v>43</v>
      </c>
      <c r="C394" s="472"/>
      <c r="D394" s="472"/>
      <c r="E394" s="521" t="s">
        <v>44</v>
      </c>
      <c r="F394" s="521">
        <v>100</v>
      </c>
      <c r="G394" s="521">
        <v>80</v>
      </c>
      <c r="H394" s="498"/>
      <c r="I394" s="521">
        <v>1.3</v>
      </c>
      <c r="J394" s="521">
        <v>0.08</v>
      </c>
      <c r="K394" s="521">
        <v>6.06</v>
      </c>
      <c r="L394" s="521">
        <v>27.2</v>
      </c>
      <c r="M394" s="72">
        <v>45</v>
      </c>
      <c r="N394" s="128">
        <f t="shared" si="9"/>
        <v>4.5</v>
      </c>
    </row>
    <row r="395" spans="1:14" x14ac:dyDescent="0.2">
      <c r="A395" s="521"/>
      <c r="B395" s="560"/>
      <c r="C395" s="499">
        <v>80</v>
      </c>
      <c r="D395" s="499">
        <v>120</v>
      </c>
      <c r="E395" s="521" t="s">
        <v>45</v>
      </c>
      <c r="F395" s="521">
        <v>10</v>
      </c>
      <c r="G395" s="521">
        <v>10</v>
      </c>
      <c r="H395" s="498"/>
      <c r="I395" s="521"/>
      <c r="J395" s="521"/>
      <c r="K395" s="521">
        <v>9.98</v>
      </c>
      <c r="L395" s="521">
        <v>37.9</v>
      </c>
      <c r="M395" s="81">
        <v>80</v>
      </c>
      <c r="N395" s="128">
        <f t="shared" si="9"/>
        <v>0.8</v>
      </c>
    </row>
    <row r="396" spans="1:14" x14ac:dyDescent="0.2">
      <c r="A396" s="521"/>
      <c r="B396" s="530"/>
      <c r="C396" s="473"/>
      <c r="D396" s="473"/>
      <c r="E396" s="521" t="s">
        <v>46</v>
      </c>
      <c r="F396" s="521">
        <v>28.3</v>
      </c>
      <c r="G396" s="521">
        <v>25</v>
      </c>
      <c r="H396" s="498"/>
      <c r="I396" s="521">
        <v>1.0999999999999999E-2</v>
      </c>
      <c r="J396" s="521">
        <v>0.09</v>
      </c>
      <c r="K396" s="521">
        <v>2.04</v>
      </c>
      <c r="L396" s="521">
        <v>11.21</v>
      </c>
      <c r="M396" s="72">
        <v>100</v>
      </c>
      <c r="N396" s="128">
        <f t="shared" si="9"/>
        <v>2.83</v>
      </c>
    </row>
    <row r="397" spans="1:14" x14ac:dyDescent="0.2">
      <c r="A397" s="521"/>
      <c r="B397" s="498"/>
      <c r="C397" s="498"/>
      <c r="D397" s="498"/>
      <c r="E397" s="521" t="s">
        <v>47</v>
      </c>
      <c r="F397" s="521">
        <v>7</v>
      </c>
      <c r="G397" s="521">
        <v>7</v>
      </c>
      <c r="H397" s="498"/>
      <c r="I397" s="521"/>
      <c r="J397" s="521">
        <v>6.93</v>
      </c>
      <c r="K397" s="521"/>
      <c r="L397" s="521">
        <v>62.93</v>
      </c>
      <c r="M397" s="81">
        <v>140</v>
      </c>
      <c r="N397" s="128">
        <f t="shared" si="9"/>
        <v>0.98</v>
      </c>
    </row>
    <row r="398" spans="1:14" x14ac:dyDescent="0.2">
      <c r="A398" s="521" t="s">
        <v>48</v>
      </c>
      <c r="B398" s="559" t="s">
        <v>49</v>
      </c>
      <c r="C398" s="498" t="s">
        <v>391</v>
      </c>
      <c r="D398" s="498" t="s">
        <v>391</v>
      </c>
      <c r="E398" s="521" t="s">
        <v>50</v>
      </c>
      <c r="F398" s="521">
        <v>25</v>
      </c>
      <c r="G398" s="521">
        <v>20</v>
      </c>
      <c r="H398" s="498"/>
      <c r="I398" s="521">
        <v>0.45</v>
      </c>
      <c r="J398" s="521">
        <v>0.02</v>
      </c>
      <c r="K398" s="521">
        <v>1.1399999999999999</v>
      </c>
      <c r="L398" s="521">
        <v>5.4</v>
      </c>
      <c r="M398" s="72">
        <v>40</v>
      </c>
      <c r="N398" s="128">
        <f t="shared" si="9"/>
        <v>1</v>
      </c>
    </row>
    <row r="399" spans="1:14" x14ac:dyDescent="0.2">
      <c r="A399" s="521"/>
      <c r="B399" s="559"/>
      <c r="C399" s="498"/>
      <c r="D399" s="498"/>
      <c r="E399" s="521" t="s">
        <v>51</v>
      </c>
      <c r="F399" s="521">
        <v>100</v>
      </c>
      <c r="G399" s="521">
        <v>72</v>
      </c>
      <c r="H399" s="498"/>
      <c r="I399" s="521">
        <v>2</v>
      </c>
      <c r="J399" s="521">
        <v>0.28999999999999998</v>
      </c>
      <c r="K399" s="521">
        <v>12.46</v>
      </c>
      <c r="L399" s="521">
        <v>57.6</v>
      </c>
      <c r="M399" s="72">
        <v>35</v>
      </c>
      <c r="N399" s="128">
        <f t="shared" si="9"/>
        <v>3.5</v>
      </c>
    </row>
    <row r="400" spans="1:14" x14ac:dyDescent="0.2">
      <c r="A400" s="521"/>
      <c r="B400" s="498"/>
      <c r="C400" s="498"/>
      <c r="D400" s="498"/>
      <c r="E400" s="521" t="s">
        <v>44</v>
      </c>
      <c r="F400" s="521">
        <v>12.5</v>
      </c>
      <c r="G400" s="521">
        <v>10</v>
      </c>
      <c r="H400" s="498"/>
      <c r="I400" s="521">
        <v>0.16</v>
      </c>
      <c r="J400" s="521">
        <v>8.9999999999999993E-3</v>
      </c>
      <c r="K400" s="521">
        <v>0.81</v>
      </c>
      <c r="L400" s="521">
        <v>3.26</v>
      </c>
      <c r="M400" s="72">
        <v>45</v>
      </c>
      <c r="N400" s="128">
        <f t="shared" si="9"/>
        <v>0.5625</v>
      </c>
    </row>
    <row r="401" spans="1:14" x14ac:dyDescent="0.2">
      <c r="A401" s="521"/>
      <c r="B401" s="498"/>
      <c r="C401" s="498"/>
      <c r="D401" s="498"/>
      <c r="E401" s="521" t="s">
        <v>53</v>
      </c>
      <c r="F401" s="521">
        <v>12</v>
      </c>
      <c r="G401" s="521">
        <v>10</v>
      </c>
      <c r="H401" s="498"/>
      <c r="I401" s="521">
        <v>0.17</v>
      </c>
      <c r="J401" s="521">
        <v>0.9</v>
      </c>
      <c r="K401" s="521">
        <v>0.80400000000000005</v>
      </c>
      <c r="L401" s="521">
        <v>4.13</v>
      </c>
      <c r="M401" s="72">
        <v>40</v>
      </c>
      <c r="N401" s="128">
        <f t="shared" si="9"/>
        <v>0.48</v>
      </c>
    </row>
    <row r="402" spans="1:14" x14ac:dyDescent="0.2">
      <c r="A402" s="521"/>
      <c r="B402" s="498"/>
      <c r="C402" s="498"/>
      <c r="D402" s="498"/>
      <c r="E402" s="521" t="s">
        <v>54</v>
      </c>
      <c r="F402" s="521">
        <v>16.7</v>
      </c>
      <c r="G402" s="521">
        <v>15</v>
      </c>
      <c r="H402" s="498"/>
      <c r="I402" s="521">
        <v>0.13</v>
      </c>
      <c r="J402" s="521">
        <v>1.6E-2</v>
      </c>
      <c r="K402" s="521">
        <v>0.38400000000000001</v>
      </c>
      <c r="L402" s="521">
        <v>2.4</v>
      </c>
      <c r="M402" s="72">
        <v>137</v>
      </c>
      <c r="N402" s="128">
        <f t="shared" si="9"/>
        <v>2.2879</v>
      </c>
    </row>
    <row r="403" spans="1:14" x14ac:dyDescent="0.2">
      <c r="A403" s="521"/>
      <c r="B403" s="498"/>
      <c r="C403" s="498"/>
      <c r="D403" s="498"/>
      <c r="E403" s="521" t="s">
        <v>23</v>
      </c>
      <c r="F403" s="521">
        <v>5</v>
      </c>
      <c r="G403" s="521">
        <v>5</v>
      </c>
      <c r="H403" s="498"/>
      <c r="I403" s="521">
        <v>0.04</v>
      </c>
      <c r="J403" s="521">
        <v>3.63</v>
      </c>
      <c r="K403" s="521">
        <v>0.13</v>
      </c>
      <c r="L403" s="521">
        <v>33.049999999999997</v>
      </c>
      <c r="M403" s="72">
        <v>670</v>
      </c>
      <c r="N403" s="128">
        <f t="shared" si="9"/>
        <v>3.35</v>
      </c>
    </row>
    <row r="404" spans="1:14" x14ac:dyDescent="0.2">
      <c r="A404" s="521"/>
      <c r="B404" s="498"/>
      <c r="C404" s="498"/>
      <c r="D404" s="498"/>
      <c r="E404" s="521" t="s">
        <v>22</v>
      </c>
      <c r="F404" s="521">
        <v>1</v>
      </c>
      <c r="G404" s="521"/>
      <c r="H404" s="498"/>
      <c r="I404" s="521" t="s">
        <v>21</v>
      </c>
      <c r="J404" s="521" t="s">
        <v>21</v>
      </c>
      <c r="K404" s="521" t="s">
        <v>21</v>
      </c>
      <c r="L404" s="521" t="s">
        <v>21</v>
      </c>
      <c r="M404" s="72">
        <v>16</v>
      </c>
      <c r="N404" s="128">
        <f t="shared" si="9"/>
        <v>1.6E-2</v>
      </c>
    </row>
    <row r="405" spans="1:14" x14ac:dyDescent="0.2">
      <c r="A405" s="521"/>
      <c r="B405" s="498"/>
      <c r="C405" s="498"/>
      <c r="D405" s="498"/>
      <c r="E405" s="521" t="s">
        <v>56</v>
      </c>
      <c r="F405" s="521">
        <v>40</v>
      </c>
      <c r="G405" s="521">
        <v>40.5</v>
      </c>
      <c r="H405" s="498"/>
      <c r="I405" s="521">
        <v>10</v>
      </c>
      <c r="J405" s="521">
        <v>6.48</v>
      </c>
      <c r="K405" s="521" t="s">
        <v>21</v>
      </c>
      <c r="L405" s="521">
        <v>88.29</v>
      </c>
      <c r="M405" s="72">
        <v>440</v>
      </c>
      <c r="N405" s="128">
        <f t="shared" si="9"/>
        <v>17.600000000000001</v>
      </c>
    </row>
    <row r="406" spans="1:14" x14ac:dyDescent="0.2">
      <c r="A406" s="521"/>
      <c r="B406" s="498"/>
      <c r="C406" s="498"/>
      <c r="D406" s="498"/>
      <c r="E406" s="521" t="s">
        <v>57</v>
      </c>
      <c r="F406" s="521">
        <v>10</v>
      </c>
      <c r="G406" s="521">
        <v>10</v>
      </c>
      <c r="H406" s="498">
        <v>10</v>
      </c>
      <c r="I406" s="521">
        <v>0.24</v>
      </c>
      <c r="J406" s="521">
        <v>2</v>
      </c>
      <c r="K406" s="521">
        <v>0.32</v>
      </c>
      <c r="L406" s="521">
        <v>20.64</v>
      </c>
      <c r="M406" s="72">
        <v>190</v>
      </c>
      <c r="N406" s="128">
        <f t="shared" si="9"/>
        <v>1.9</v>
      </c>
    </row>
    <row r="407" spans="1:14" ht="11.25" customHeight="1" x14ac:dyDescent="0.2">
      <c r="A407" s="521" t="s">
        <v>59</v>
      </c>
      <c r="B407" s="529" t="s">
        <v>60</v>
      </c>
      <c r="C407" s="472"/>
      <c r="D407" s="472"/>
      <c r="E407" s="521" t="s">
        <v>61</v>
      </c>
      <c r="F407" s="521">
        <v>110</v>
      </c>
      <c r="G407" s="521">
        <v>79.180000000000007</v>
      </c>
      <c r="H407" s="498"/>
      <c r="I407" s="521">
        <v>16.89</v>
      </c>
      <c r="J407" s="521">
        <v>12.9</v>
      </c>
      <c r="K407" s="521"/>
      <c r="L407" s="521">
        <v>165.5</v>
      </c>
      <c r="M407" s="72">
        <v>440</v>
      </c>
      <c r="N407" s="128">
        <f t="shared" si="9"/>
        <v>48.4</v>
      </c>
    </row>
    <row r="408" spans="1:14" x14ac:dyDescent="0.2">
      <c r="A408" s="521"/>
      <c r="B408" s="560"/>
      <c r="C408" s="499" t="s">
        <v>68</v>
      </c>
      <c r="D408" s="499" t="s">
        <v>403</v>
      </c>
      <c r="E408" s="521" t="s">
        <v>52</v>
      </c>
      <c r="F408" s="521">
        <v>5</v>
      </c>
      <c r="G408" s="521">
        <v>5</v>
      </c>
      <c r="H408" s="498"/>
      <c r="I408" s="521" t="s">
        <v>21</v>
      </c>
      <c r="J408" s="521">
        <v>4.99</v>
      </c>
      <c r="K408" s="521" t="s">
        <v>21</v>
      </c>
      <c r="L408" s="521">
        <v>44.95</v>
      </c>
      <c r="M408" s="72">
        <v>140</v>
      </c>
      <c r="N408" s="128">
        <f t="shared" si="9"/>
        <v>0.7</v>
      </c>
    </row>
    <row r="409" spans="1:14" x14ac:dyDescent="0.2">
      <c r="A409" s="521"/>
      <c r="B409" s="473"/>
      <c r="C409" s="473"/>
      <c r="D409" s="473"/>
      <c r="E409" s="521" t="s">
        <v>62</v>
      </c>
      <c r="F409" s="521">
        <v>18</v>
      </c>
      <c r="G409" s="521">
        <v>15.12</v>
      </c>
      <c r="H409" s="498"/>
      <c r="I409" s="521">
        <v>0.25</v>
      </c>
      <c r="J409" s="521" t="s">
        <v>21</v>
      </c>
      <c r="K409" s="521">
        <v>1.48</v>
      </c>
      <c r="L409" s="521">
        <v>6.2</v>
      </c>
      <c r="M409" s="72">
        <v>40</v>
      </c>
      <c r="N409" s="128">
        <f t="shared" si="9"/>
        <v>0.72</v>
      </c>
    </row>
    <row r="410" spans="1:14" x14ac:dyDescent="0.2">
      <c r="A410" s="521"/>
      <c r="B410" s="498"/>
      <c r="C410" s="498"/>
      <c r="D410" s="498"/>
      <c r="E410" s="521" t="s">
        <v>452</v>
      </c>
      <c r="F410" s="521">
        <v>12</v>
      </c>
      <c r="G410" s="521">
        <v>12</v>
      </c>
      <c r="H410" s="498"/>
      <c r="I410" s="521">
        <v>0.13</v>
      </c>
      <c r="J410" s="521" t="s">
        <v>21</v>
      </c>
      <c r="K410" s="521">
        <v>1.89</v>
      </c>
      <c r="L410" s="521">
        <v>8.16</v>
      </c>
      <c r="M410" s="81">
        <v>175</v>
      </c>
      <c r="N410" s="128">
        <f t="shared" si="9"/>
        <v>2.1</v>
      </c>
    </row>
    <row r="411" spans="1:14" x14ac:dyDescent="0.2">
      <c r="A411" s="521"/>
      <c r="B411" s="498"/>
      <c r="C411" s="498"/>
      <c r="D411" s="498"/>
      <c r="E411" s="521" t="s">
        <v>65</v>
      </c>
      <c r="F411" s="521">
        <v>4</v>
      </c>
      <c r="G411" s="521">
        <v>4</v>
      </c>
      <c r="H411" s="498"/>
      <c r="I411" s="521">
        <v>0.41</v>
      </c>
      <c r="J411" s="521">
        <v>4.3999999999999997E-2</v>
      </c>
      <c r="K411" s="521">
        <v>2.76</v>
      </c>
      <c r="L411" s="521">
        <v>13.36</v>
      </c>
      <c r="M411" s="72">
        <v>40</v>
      </c>
      <c r="N411" s="128">
        <f t="shared" si="9"/>
        <v>0.16</v>
      </c>
    </row>
    <row r="412" spans="1:14" x14ac:dyDescent="0.2">
      <c r="A412" s="521"/>
      <c r="B412" s="498"/>
      <c r="C412" s="498"/>
      <c r="D412" s="498"/>
      <c r="E412" s="521" t="s">
        <v>22</v>
      </c>
      <c r="F412" s="521">
        <v>1</v>
      </c>
      <c r="G412" s="521">
        <v>1</v>
      </c>
      <c r="H412" s="498"/>
      <c r="I412" s="521"/>
      <c r="J412" s="521"/>
      <c r="K412" s="521"/>
      <c r="L412" s="521"/>
      <c r="M412" s="81">
        <v>16</v>
      </c>
      <c r="N412" s="128">
        <f t="shared" si="9"/>
        <v>1.6E-2</v>
      </c>
    </row>
    <row r="413" spans="1:14" ht="11.25" customHeight="1" x14ac:dyDescent="0.2">
      <c r="A413" s="521" t="s">
        <v>69</v>
      </c>
      <c r="B413" s="529" t="s">
        <v>70</v>
      </c>
      <c r="C413" s="472"/>
      <c r="D413" s="472"/>
      <c r="E413" s="521" t="s">
        <v>51</v>
      </c>
      <c r="F413" s="521">
        <v>250.5</v>
      </c>
      <c r="G413" s="521">
        <v>180</v>
      </c>
      <c r="H413" s="498"/>
      <c r="I413" s="521">
        <v>5.01</v>
      </c>
      <c r="J413" s="521">
        <v>0.72</v>
      </c>
      <c r="K413" s="521">
        <v>31.19</v>
      </c>
      <c r="L413" s="521">
        <v>144.29</v>
      </c>
      <c r="M413" s="72">
        <v>35</v>
      </c>
      <c r="N413" s="128">
        <f t="shared" si="9"/>
        <v>8.7675000000000001</v>
      </c>
    </row>
    <row r="414" spans="1:14" x14ac:dyDescent="0.2">
      <c r="A414" s="521"/>
      <c r="B414" s="560"/>
      <c r="C414" s="499">
        <v>130</v>
      </c>
      <c r="D414" s="499">
        <v>180</v>
      </c>
      <c r="E414" s="521" t="s">
        <v>19</v>
      </c>
      <c r="F414" s="521">
        <v>24</v>
      </c>
      <c r="G414" s="521">
        <v>23.76</v>
      </c>
      <c r="H414" s="498"/>
      <c r="I414" s="521">
        <v>0.67</v>
      </c>
      <c r="J414" s="521">
        <v>0.76</v>
      </c>
      <c r="K414" s="521">
        <v>1.1200000000000001</v>
      </c>
      <c r="L414" s="521">
        <v>13.9</v>
      </c>
      <c r="M414" s="72">
        <v>65</v>
      </c>
      <c r="N414" s="128">
        <f t="shared" si="9"/>
        <v>1.56</v>
      </c>
    </row>
    <row r="415" spans="1:14" x14ac:dyDescent="0.2">
      <c r="A415" s="521"/>
      <c r="B415" s="473"/>
      <c r="C415" s="473"/>
      <c r="D415" s="473"/>
      <c r="E415" s="521" t="s">
        <v>23</v>
      </c>
      <c r="F415" s="521">
        <v>5.2</v>
      </c>
      <c r="G415" s="521"/>
      <c r="H415" s="498"/>
      <c r="I415" s="521">
        <v>0.04</v>
      </c>
      <c r="J415" s="521">
        <v>3.77</v>
      </c>
      <c r="K415" s="521">
        <v>0.13</v>
      </c>
      <c r="L415" s="521">
        <v>34.369999999999997</v>
      </c>
      <c r="M415" s="72">
        <v>670</v>
      </c>
      <c r="N415" s="128">
        <f t="shared" si="9"/>
        <v>3.484</v>
      </c>
    </row>
    <row r="416" spans="1:14" x14ac:dyDescent="0.2">
      <c r="A416" s="521"/>
      <c r="B416" s="498"/>
      <c r="C416" s="498"/>
      <c r="D416" s="498"/>
      <c r="E416" s="521" t="s">
        <v>22</v>
      </c>
      <c r="F416" s="521">
        <v>1.5</v>
      </c>
      <c r="G416" s="521"/>
      <c r="H416" s="498"/>
      <c r="I416" s="521" t="s">
        <v>21</v>
      </c>
      <c r="J416" s="521" t="s">
        <v>21</v>
      </c>
      <c r="K416" s="521" t="s">
        <v>21</v>
      </c>
      <c r="L416" s="521" t="s">
        <v>21</v>
      </c>
      <c r="M416" s="72">
        <v>16</v>
      </c>
      <c r="N416" s="128">
        <f t="shared" si="9"/>
        <v>2.4E-2</v>
      </c>
    </row>
    <row r="417" spans="1:14" ht="11.25" customHeight="1" x14ac:dyDescent="0.2">
      <c r="A417" s="521" t="s">
        <v>71</v>
      </c>
      <c r="B417" s="559" t="s">
        <v>163</v>
      </c>
      <c r="C417" s="498"/>
      <c r="D417" s="498"/>
      <c r="E417" s="521" t="s">
        <v>362</v>
      </c>
      <c r="F417" s="521">
        <v>25</v>
      </c>
      <c r="G417" s="521">
        <v>25</v>
      </c>
      <c r="H417" s="498"/>
      <c r="I417" s="521">
        <v>0.56999999999999995</v>
      </c>
      <c r="J417" s="521" t="s">
        <v>21</v>
      </c>
      <c r="K417" s="521">
        <v>14.45</v>
      </c>
      <c r="L417" s="521">
        <v>60.5</v>
      </c>
      <c r="M417" s="72">
        <v>148</v>
      </c>
      <c r="N417" s="128">
        <f t="shared" si="9"/>
        <v>3.7</v>
      </c>
    </row>
    <row r="418" spans="1:14" x14ac:dyDescent="0.2">
      <c r="A418" s="521"/>
      <c r="B418" s="559"/>
      <c r="C418" s="498">
        <v>200</v>
      </c>
      <c r="D418" s="498">
        <v>200</v>
      </c>
      <c r="E418" s="521" t="s">
        <v>20</v>
      </c>
      <c r="F418" s="521">
        <v>20</v>
      </c>
      <c r="G418" s="521">
        <v>20</v>
      </c>
      <c r="H418" s="498"/>
      <c r="I418" s="521" t="s">
        <v>21</v>
      </c>
      <c r="J418" s="521" t="s">
        <v>21</v>
      </c>
      <c r="K418" s="521">
        <v>19.96</v>
      </c>
      <c r="L418" s="521">
        <v>75.8</v>
      </c>
      <c r="M418" s="72">
        <v>80</v>
      </c>
      <c r="N418" s="128">
        <f t="shared" si="9"/>
        <v>1.6</v>
      </c>
    </row>
    <row r="419" spans="1:14" x14ac:dyDescent="0.2">
      <c r="A419" s="521"/>
      <c r="B419" s="498" t="s">
        <v>72</v>
      </c>
      <c r="C419" s="498" t="s">
        <v>378</v>
      </c>
      <c r="D419" s="498" t="s">
        <v>379</v>
      </c>
      <c r="E419" s="83" t="s">
        <v>73</v>
      </c>
      <c r="F419" s="83">
        <v>40</v>
      </c>
      <c r="G419" s="83">
        <v>40</v>
      </c>
      <c r="H419" s="84">
        <v>40</v>
      </c>
      <c r="I419" s="521">
        <v>3.48</v>
      </c>
      <c r="J419" s="521">
        <v>0.6</v>
      </c>
      <c r="K419" s="521">
        <v>16</v>
      </c>
      <c r="L419" s="521">
        <v>83.6</v>
      </c>
      <c r="M419" s="72">
        <v>65</v>
      </c>
      <c r="N419" s="128">
        <f t="shared" si="9"/>
        <v>2.6</v>
      </c>
    </row>
    <row r="420" spans="1:14" x14ac:dyDescent="0.2">
      <c r="A420" s="521"/>
      <c r="B420" s="521"/>
      <c r="C420" s="521"/>
      <c r="D420" s="521"/>
      <c r="E420" s="521" t="s">
        <v>74</v>
      </c>
      <c r="F420" s="521">
        <v>80</v>
      </c>
      <c r="G420" s="521">
        <v>80</v>
      </c>
      <c r="H420" s="498">
        <v>80</v>
      </c>
      <c r="I420" s="521">
        <v>5.28</v>
      </c>
      <c r="J420" s="521">
        <v>0.96</v>
      </c>
      <c r="K420" s="521">
        <v>28.24</v>
      </c>
      <c r="L420" s="521">
        <v>144.80000000000001</v>
      </c>
      <c r="M420" s="72">
        <v>51</v>
      </c>
      <c r="N420" s="128">
        <f t="shared" si="9"/>
        <v>4.08</v>
      </c>
    </row>
    <row r="421" spans="1:14" ht="11.25" customHeight="1" x14ac:dyDescent="0.2">
      <c r="A421" s="521" t="s">
        <v>75</v>
      </c>
      <c r="B421" s="559" t="s">
        <v>76</v>
      </c>
      <c r="C421" s="498"/>
      <c r="D421" s="498"/>
      <c r="E421" s="521" t="s">
        <v>77</v>
      </c>
      <c r="F421" s="521">
        <v>40</v>
      </c>
      <c r="G421" s="521">
        <v>40</v>
      </c>
      <c r="H421" s="498"/>
      <c r="I421" s="521">
        <v>4.12</v>
      </c>
      <c r="J421" s="521">
        <v>0.44</v>
      </c>
      <c r="K421" s="521">
        <v>27.6</v>
      </c>
      <c r="L421" s="521">
        <v>167</v>
      </c>
      <c r="M421" s="72">
        <v>40</v>
      </c>
      <c r="N421" s="128">
        <f t="shared" si="9"/>
        <v>1.6</v>
      </c>
    </row>
    <row r="422" spans="1:14" x14ac:dyDescent="0.2">
      <c r="A422" s="521"/>
      <c r="B422" s="559"/>
      <c r="C422" s="498">
        <v>84</v>
      </c>
      <c r="D422" s="498">
        <v>84</v>
      </c>
      <c r="E422" s="521" t="s">
        <v>78</v>
      </c>
      <c r="F422" s="521">
        <v>2.2999999999999998</v>
      </c>
      <c r="G422" s="521">
        <v>2.2999999999999998</v>
      </c>
      <c r="H422" s="498"/>
      <c r="I422" s="521">
        <v>0.23</v>
      </c>
      <c r="J422" s="521">
        <v>0.02</v>
      </c>
      <c r="K422" s="521">
        <v>0.09</v>
      </c>
      <c r="L422" s="521">
        <v>49.57</v>
      </c>
      <c r="M422" s="72">
        <v>40</v>
      </c>
      <c r="N422" s="128">
        <f t="shared" si="9"/>
        <v>9.1999999999999998E-2</v>
      </c>
    </row>
    <row r="423" spans="1:14" x14ac:dyDescent="0.2">
      <c r="A423" s="521"/>
      <c r="B423" s="498"/>
      <c r="C423" s="498"/>
      <c r="D423" s="498"/>
      <c r="E423" s="521" t="s">
        <v>453</v>
      </c>
      <c r="F423" s="521">
        <v>0.8</v>
      </c>
      <c r="G423" s="521"/>
      <c r="H423" s="498"/>
      <c r="I423" s="521">
        <v>0.26</v>
      </c>
      <c r="J423" s="521">
        <v>0.24</v>
      </c>
      <c r="K423" s="521">
        <v>0.01</v>
      </c>
      <c r="L423" s="521">
        <v>3.9</v>
      </c>
      <c r="M423" s="72">
        <v>12</v>
      </c>
      <c r="N423" s="128">
        <f>F423*M423</f>
        <v>9.6000000000000014</v>
      </c>
    </row>
    <row r="424" spans="1:14" x14ac:dyDescent="0.2">
      <c r="A424" s="521"/>
      <c r="B424" s="498"/>
      <c r="C424" s="498"/>
      <c r="D424" s="498"/>
      <c r="E424" s="521" t="s">
        <v>20</v>
      </c>
      <c r="F424" s="521">
        <v>21.15</v>
      </c>
      <c r="G424" s="521">
        <v>21.15</v>
      </c>
      <c r="H424" s="498"/>
      <c r="I424" s="521" t="s">
        <v>21</v>
      </c>
      <c r="J424" s="521" t="s">
        <v>21</v>
      </c>
      <c r="K424" s="521">
        <v>21.1</v>
      </c>
      <c r="L424" s="521">
        <v>80.16</v>
      </c>
      <c r="M424" s="72">
        <v>80</v>
      </c>
      <c r="N424" s="128">
        <f t="shared" ref="N424:N428" si="10">F424*M424/1000</f>
        <v>1.6919999999999999</v>
      </c>
    </row>
    <row r="425" spans="1:14" x14ac:dyDescent="0.2">
      <c r="A425" s="521"/>
      <c r="B425" s="498"/>
      <c r="C425" s="498"/>
      <c r="D425" s="498"/>
      <c r="E425" s="521" t="s">
        <v>23</v>
      </c>
      <c r="F425" s="521">
        <v>9.6</v>
      </c>
      <c r="G425" s="521">
        <v>9.6</v>
      </c>
      <c r="H425" s="498"/>
      <c r="I425" s="521">
        <v>0.08</v>
      </c>
      <c r="J425" s="521">
        <v>6.96</v>
      </c>
      <c r="K425" s="521">
        <v>0.25</v>
      </c>
      <c r="L425" s="521">
        <v>63.46</v>
      </c>
      <c r="M425" s="72">
        <v>670</v>
      </c>
      <c r="N425" s="128">
        <f t="shared" si="10"/>
        <v>6.4320000000000004</v>
      </c>
    </row>
    <row r="426" spans="1:14" x14ac:dyDescent="0.2">
      <c r="A426" s="521"/>
      <c r="B426" s="498"/>
      <c r="C426" s="498"/>
      <c r="D426" s="498"/>
      <c r="E426" s="521" t="s">
        <v>19</v>
      </c>
      <c r="F426" s="521">
        <v>7.55</v>
      </c>
      <c r="G426" s="521">
        <v>7.55</v>
      </c>
      <c r="H426" s="498"/>
      <c r="I426" s="521">
        <v>0.21</v>
      </c>
      <c r="J426" s="521">
        <v>0.24</v>
      </c>
      <c r="K426" s="521">
        <v>0.35</v>
      </c>
      <c r="L426" s="521">
        <v>4.37</v>
      </c>
      <c r="M426" s="72">
        <v>65</v>
      </c>
      <c r="N426" s="128">
        <f t="shared" si="10"/>
        <v>0.49075000000000002</v>
      </c>
    </row>
    <row r="427" spans="1:14" x14ac:dyDescent="0.2">
      <c r="A427" s="521"/>
      <c r="B427" s="498"/>
      <c r="C427" s="498"/>
      <c r="D427" s="498"/>
      <c r="E427" s="521" t="s">
        <v>81</v>
      </c>
      <c r="F427" s="521">
        <v>0.19</v>
      </c>
      <c r="G427" s="521">
        <v>0.19</v>
      </c>
      <c r="H427" s="498"/>
      <c r="I427" s="521" t="s">
        <v>21</v>
      </c>
      <c r="J427" s="521" t="s">
        <v>21</v>
      </c>
      <c r="K427" s="521" t="s">
        <v>21</v>
      </c>
      <c r="L427" s="521" t="s">
        <v>21</v>
      </c>
      <c r="M427" s="81">
        <v>480</v>
      </c>
      <c r="N427" s="128">
        <f t="shared" si="10"/>
        <v>9.1200000000000003E-2</v>
      </c>
    </row>
    <row r="428" spans="1:14" x14ac:dyDescent="0.2">
      <c r="A428" s="521"/>
      <c r="B428" s="498"/>
      <c r="C428" s="498"/>
      <c r="D428" s="498"/>
      <c r="E428" s="521" t="s">
        <v>82</v>
      </c>
      <c r="F428" s="521">
        <v>0.25</v>
      </c>
      <c r="G428" s="521">
        <v>0.25</v>
      </c>
      <c r="H428" s="498"/>
      <c r="I428" s="521" t="s">
        <v>21</v>
      </c>
      <c r="J428" s="521">
        <v>0.249</v>
      </c>
      <c r="K428" s="521" t="s">
        <v>21</v>
      </c>
      <c r="L428" s="521">
        <v>2.25</v>
      </c>
      <c r="M428" s="72">
        <v>140</v>
      </c>
      <c r="N428" s="128">
        <f t="shared" si="10"/>
        <v>3.5000000000000003E-2</v>
      </c>
    </row>
    <row r="429" spans="1:14" ht="11.25" customHeight="1" x14ac:dyDescent="0.2">
      <c r="A429" s="532" t="s">
        <v>84</v>
      </c>
      <c r="B429" s="558"/>
      <c r="C429" s="497"/>
      <c r="D429" s="497"/>
      <c r="E429" s="521"/>
      <c r="F429" s="521"/>
      <c r="G429" s="521"/>
      <c r="H429" s="498"/>
      <c r="I429" s="77" t="e">
        <f>#REF!+#REF!+#REF!+#REF!+#REF!+#REF!+#REF!</f>
        <v>#REF!</v>
      </c>
      <c r="J429" s="77" t="e">
        <f>#REF!+#REF!+#REF!+#REF!+#REF!+#REF!+#REF!</f>
        <v>#REF!</v>
      </c>
      <c r="K429" s="77" t="e">
        <f>#REF!+#REF!+#REF!+#REF!+#REF!+#REF!+#REF!</f>
        <v>#REF!</v>
      </c>
      <c r="L429" s="77" t="e">
        <f>#REF!+#REF!+#REF!+#REF!+#REF!+#REF!+#REF!</f>
        <v>#REF!</v>
      </c>
      <c r="M429" s="77"/>
      <c r="N429" s="129">
        <f>SUM(N394:N428)</f>
        <v>137.75084999999996</v>
      </c>
    </row>
    <row r="430" spans="1:14" ht="11.25" customHeight="1" x14ac:dyDescent="0.2">
      <c r="A430" s="617" t="s">
        <v>85</v>
      </c>
      <c r="B430" s="618"/>
      <c r="C430" s="520"/>
      <c r="D430" s="520"/>
      <c r="E430" s="435"/>
      <c r="F430" s="435"/>
      <c r="G430" s="435"/>
      <c r="H430" s="436"/>
      <c r="I430" s="437" t="e">
        <f>I429+I392</f>
        <v>#REF!</v>
      </c>
      <c r="J430" s="437" t="e">
        <f>J429+J392</f>
        <v>#REF!</v>
      </c>
      <c r="K430" s="437" t="e">
        <f>K429+K392</f>
        <v>#REF!</v>
      </c>
      <c r="L430" s="437" t="e">
        <f>L429+L392</f>
        <v>#REF!</v>
      </c>
      <c r="M430" s="437"/>
      <c r="N430" s="438">
        <f>N429+N392</f>
        <v>210.11630999999994</v>
      </c>
    </row>
    <row r="431" spans="1:14" ht="20.399999999999999" x14ac:dyDescent="0.2">
      <c r="A431" s="486" t="s">
        <v>1</v>
      </c>
      <c r="B431" s="475" t="s">
        <v>2</v>
      </c>
      <c r="C431" s="475"/>
      <c r="D431" s="475"/>
      <c r="E431" s="486" t="s">
        <v>3</v>
      </c>
      <c r="F431" s="486" t="s">
        <v>4</v>
      </c>
      <c r="G431" s="486" t="s">
        <v>5</v>
      </c>
      <c r="H431" s="486" t="s">
        <v>6</v>
      </c>
      <c r="I431" s="486" t="s">
        <v>7</v>
      </c>
      <c r="J431" s="486" t="s">
        <v>8</v>
      </c>
      <c r="K431" s="486" t="s">
        <v>9</v>
      </c>
      <c r="L431" s="486" t="s">
        <v>10</v>
      </c>
      <c r="M431" s="72" t="s">
        <v>11</v>
      </c>
      <c r="N431" s="128"/>
    </row>
    <row r="432" spans="1:14" x14ac:dyDescent="0.2">
      <c r="A432" s="634" t="s">
        <v>346</v>
      </c>
      <c r="B432" s="635"/>
      <c r="C432" s="494"/>
      <c r="D432" s="494"/>
      <c r="E432" s="492"/>
      <c r="F432" s="492"/>
      <c r="G432" s="492"/>
      <c r="H432" s="492"/>
      <c r="I432" s="492"/>
      <c r="J432" s="492"/>
      <c r="K432" s="492"/>
      <c r="L432" s="492"/>
      <c r="M432" s="72"/>
      <c r="N432" s="128"/>
    </row>
    <row r="433" spans="1:14" ht="11.25" customHeight="1" x14ac:dyDescent="0.2">
      <c r="A433" s="552" t="s">
        <v>14</v>
      </c>
      <c r="B433" s="553"/>
      <c r="C433" s="494"/>
      <c r="D433" s="494"/>
      <c r="E433" s="492"/>
      <c r="F433" s="492"/>
      <c r="G433" s="492"/>
      <c r="H433" s="492"/>
      <c r="I433" s="492"/>
      <c r="J433" s="492"/>
      <c r="K433" s="492"/>
      <c r="L433" s="492"/>
      <c r="M433" s="72"/>
      <c r="N433" s="128"/>
    </row>
    <row r="434" spans="1:14" ht="11.25" customHeight="1" x14ac:dyDescent="0.2">
      <c r="A434" s="92" t="s">
        <v>303</v>
      </c>
      <c r="B434" s="537" t="s">
        <v>304</v>
      </c>
      <c r="C434" s="480"/>
      <c r="D434" s="480"/>
      <c r="E434" s="92" t="s">
        <v>305</v>
      </c>
      <c r="F434" s="92">
        <v>152</v>
      </c>
      <c r="G434" s="92">
        <v>152</v>
      </c>
      <c r="H434" s="92"/>
      <c r="I434" s="92">
        <v>25.38</v>
      </c>
      <c r="J434" s="92">
        <v>13.7</v>
      </c>
      <c r="K434" s="92">
        <v>3.04</v>
      </c>
      <c r="L434" s="92">
        <v>241.7</v>
      </c>
      <c r="M434" s="72">
        <v>310</v>
      </c>
      <c r="N434" s="128">
        <f t="shared" ref="N434:N497" si="11">F434*M434/1000</f>
        <v>47.12</v>
      </c>
    </row>
    <row r="435" spans="1:14" x14ac:dyDescent="0.2">
      <c r="A435" s="92"/>
      <c r="B435" s="538"/>
      <c r="C435" s="481"/>
      <c r="D435" s="481"/>
      <c r="E435" s="92" t="s">
        <v>65</v>
      </c>
      <c r="F435" s="92">
        <v>20</v>
      </c>
      <c r="G435" s="92">
        <v>20</v>
      </c>
      <c r="H435" s="92"/>
      <c r="I435" s="92">
        <v>4.12</v>
      </c>
      <c r="J435" s="92">
        <v>0.44</v>
      </c>
      <c r="K435" s="92">
        <v>27.64</v>
      </c>
      <c r="L435" s="92">
        <v>133.6</v>
      </c>
      <c r="M435" s="72">
        <v>40</v>
      </c>
      <c r="N435" s="128">
        <f t="shared" si="11"/>
        <v>0.8</v>
      </c>
    </row>
    <row r="436" spans="1:14" ht="11.25" customHeight="1" x14ac:dyDescent="0.2">
      <c r="A436" s="92"/>
      <c r="B436" s="479"/>
      <c r="C436" s="479">
        <v>75</v>
      </c>
      <c r="D436" s="479">
        <v>75</v>
      </c>
      <c r="E436" s="92" t="s">
        <v>92</v>
      </c>
      <c r="F436" s="92">
        <v>0.12</v>
      </c>
      <c r="G436" s="123" t="s">
        <v>306</v>
      </c>
      <c r="H436" s="92"/>
      <c r="I436" s="92">
        <v>0.63</v>
      </c>
      <c r="J436" s="92">
        <v>0.56999999999999995</v>
      </c>
      <c r="K436" s="92">
        <v>0.03</v>
      </c>
      <c r="L436" s="92">
        <v>6.83</v>
      </c>
      <c r="M436" s="72">
        <v>12</v>
      </c>
      <c r="N436" s="128">
        <f>F436*M436</f>
        <v>1.44</v>
      </c>
    </row>
    <row r="437" spans="1:14" x14ac:dyDescent="0.2">
      <c r="A437" s="92"/>
      <c r="B437" s="479"/>
      <c r="C437" s="479"/>
      <c r="D437" s="479"/>
      <c r="E437" s="92" t="s">
        <v>307</v>
      </c>
      <c r="F437" s="102">
        <v>15</v>
      </c>
      <c r="G437" s="92">
        <v>15</v>
      </c>
      <c r="H437" s="92"/>
      <c r="I437" s="92" t="s">
        <v>21</v>
      </c>
      <c r="J437" s="92"/>
      <c r="K437" s="92">
        <v>19.96</v>
      </c>
      <c r="L437" s="92">
        <v>75.849999999999994</v>
      </c>
      <c r="M437" s="72">
        <v>80</v>
      </c>
      <c r="N437" s="128">
        <f t="shared" si="11"/>
        <v>1.2</v>
      </c>
    </row>
    <row r="438" spans="1:14" ht="11.25" customHeight="1" x14ac:dyDescent="0.2">
      <c r="A438" s="92" t="s">
        <v>99</v>
      </c>
      <c r="B438" s="537" t="s">
        <v>308</v>
      </c>
      <c r="C438" s="480"/>
      <c r="D438" s="480"/>
      <c r="E438" s="92" t="s">
        <v>309</v>
      </c>
      <c r="F438" s="92">
        <v>1</v>
      </c>
      <c r="G438" s="92"/>
      <c r="H438" s="92"/>
      <c r="I438" s="92"/>
      <c r="J438" s="92"/>
      <c r="K438" s="92"/>
      <c r="L438" s="92"/>
      <c r="M438" s="72">
        <v>688</v>
      </c>
      <c r="N438" s="128">
        <f t="shared" si="11"/>
        <v>0.68799999999999994</v>
      </c>
    </row>
    <row r="439" spans="1:14" x14ac:dyDescent="0.2">
      <c r="A439" s="92"/>
      <c r="B439" s="538"/>
      <c r="C439" s="481">
        <v>200</v>
      </c>
      <c r="D439" s="481">
        <v>200</v>
      </c>
      <c r="E439" s="92" t="s">
        <v>145</v>
      </c>
      <c r="F439" s="92">
        <v>100</v>
      </c>
      <c r="G439" s="92"/>
      <c r="H439" s="92"/>
      <c r="I439" s="92">
        <v>2.82</v>
      </c>
      <c r="J439" s="92">
        <v>3.2</v>
      </c>
      <c r="K439" s="92">
        <v>4.7300000000000004</v>
      </c>
      <c r="L439" s="92">
        <v>58</v>
      </c>
      <c r="M439" s="72">
        <v>65</v>
      </c>
      <c r="N439" s="128">
        <f t="shared" si="11"/>
        <v>6.5</v>
      </c>
    </row>
    <row r="440" spans="1:14" x14ac:dyDescent="0.2">
      <c r="A440" s="92"/>
      <c r="B440" s="479"/>
      <c r="C440" s="479"/>
      <c r="D440" s="479"/>
      <c r="E440" s="92" t="s">
        <v>20</v>
      </c>
      <c r="F440" s="92">
        <v>15</v>
      </c>
      <c r="G440" s="92"/>
      <c r="H440" s="92"/>
      <c r="I440" s="92"/>
      <c r="J440" s="92"/>
      <c r="K440" s="92">
        <v>19.96</v>
      </c>
      <c r="L440" s="92">
        <v>75.8</v>
      </c>
      <c r="M440" s="72">
        <v>80</v>
      </c>
      <c r="N440" s="128">
        <f t="shared" si="11"/>
        <v>1.2</v>
      </c>
    </row>
    <row r="441" spans="1:14" ht="11.25" customHeight="1" x14ac:dyDescent="0.2">
      <c r="A441" s="92" t="s">
        <v>15</v>
      </c>
      <c r="B441" s="537" t="s">
        <v>310</v>
      </c>
      <c r="C441" s="480"/>
      <c r="D441" s="480"/>
      <c r="E441" s="92" t="s">
        <v>17</v>
      </c>
      <c r="F441" s="92">
        <v>33.299999999999997</v>
      </c>
      <c r="G441" s="92"/>
      <c r="H441" s="92"/>
      <c r="I441" s="92">
        <v>2.4900000000000002</v>
      </c>
      <c r="J441" s="92">
        <v>0.16</v>
      </c>
      <c r="K441" s="92">
        <v>21.2</v>
      </c>
      <c r="L441" s="92">
        <v>105.4</v>
      </c>
      <c r="M441" s="72">
        <v>90</v>
      </c>
      <c r="N441" s="128">
        <f t="shared" si="11"/>
        <v>2.9969999999999994</v>
      </c>
    </row>
    <row r="442" spans="1:14" x14ac:dyDescent="0.2">
      <c r="A442" s="92"/>
      <c r="B442" s="538"/>
      <c r="C442" s="481" t="s">
        <v>404</v>
      </c>
      <c r="D442" s="481" t="s">
        <v>405</v>
      </c>
      <c r="E442" s="92" t="s">
        <v>145</v>
      </c>
      <c r="F442" s="92">
        <v>73.8</v>
      </c>
      <c r="G442" s="92"/>
      <c r="H442" s="92"/>
      <c r="I442" s="92">
        <v>2.06</v>
      </c>
      <c r="J442" s="92">
        <v>7.82</v>
      </c>
      <c r="K442" s="92">
        <v>3.49</v>
      </c>
      <c r="L442" s="92">
        <v>38.380000000000003</v>
      </c>
      <c r="M442" s="72">
        <v>65</v>
      </c>
      <c r="N442" s="128">
        <f t="shared" si="11"/>
        <v>4.7969999999999997</v>
      </c>
    </row>
    <row r="443" spans="1:14" x14ac:dyDescent="0.2">
      <c r="A443" s="92"/>
      <c r="B443" s="479"/>
      <c r="C443" s="479"/>
      <c r="D443" s="479"/>
      <c r="E443" s="92" t="s">
        <v>20</v>
      </c>
      <c r="F443" s="92">
        <v>7.5</v>
      </c>
      <c r="G443" s="92"/>
      <c r="H443" s="92"/>
      <c r="I443" s="92" t="s">
        <v>21</v>
      </c>
      <c r="J443" s="92" t="s">
        <v>21</v>
      </c>
      <c r="K443" s="92">
        <v>7.48</v>
      </c>
      <c r="L443" s="92">
        <v>28.42</v>
      </c>
      <c r="M443" s="72">
        <v>80</v>
      </c>
      <c r="N443" s="128">
        <f t="shared" si="11"/>
        <v>0.6</v>
      </c>
    </row>
    <row r="444" spans="1:14" x14ac:dyDescent="0.2">
      <c r="A444" s="92"/>
      <c r="B444" s="479"/>
      <c r="C444" s="479"/>
      <c r="D444" s="479"/>
      <c r="E444" s="92" t="s">
        <v>22</v>
      </c>
      <c r="F444" s="92">
        <v>0.06</v>
      </c>
      <c r="G444" s="92"/>
      <c r="H444" s="92"/>
      <c r="I444" s="92" t="s">
        <v>21</v>
      </c>
      <c r="J444" s="92" t="s">
        <v>21</v>
      </c>
      <c r="K444" s="92" t="s">
        <v>21</v>
      </c>
      <c r="L444" s="92" t="s">
        <v>21</v>
      </c>
      <c r="M444" s="72">
        <v>16</v>
      </c>
      <c r="N444" s="128">
        <f t="shared" si="11"/>
        <v>9.5999999999999992E-4</v>
      </c>
    </row>
    <row r="445" spans="1:14" x14ac:dyDescent="0.2">
      <c r="A445" s="92"/>
      <c r="B445" s="479"/>
      <c r="C445" s="479"/>
      <c r="D445" s="479"/>
      <c r="E445" s="92" t="s">
        <v>23</v>
      </c>
      <c r="F445" s="92">
        <v>5</v>
      </c>
      <c r="G445" s="92"/>
      <c r="H445" s="92"/>
      <c r="I445" s="92">
        <v>0.04</v>
      </c>
      <c r="J445" s="92">
        <v>3.63</v>
      </c>
      <c r="K445" s="92">
        <v>13.2</v>
      </c>
      <c r="L445" s="92">
        <v>28.43</v>
      </c>
      <c r="M445" s="72">
        <v>670</v>
      </c>
      <c r="N445" s="128">
        <f t="shared" si="11"/>
        <v>3.35</v>
      </c>
    </row>
    <row r="446" spans="1:14" ht="11.25" customHeight="1" x14ac:dyDescent="0.2">
      <c r="A446" s="521"/>
      <c r="B446" s="541" t="s">
        <v>30</v>
      </c>
      <c r="C446" s="484">
        <v>70</v>
      </c>
      <c r="D446" s="484">
        <v>90</v>
      </c>
      <c r="E446" s="521" t="s">
        <v>31</v>
      </c>
      <c r="F446" s="521">
        <v>80</v>
      </c>
      <c r="G446" s="521">
        <v>80</v>
      </c>
      <c r="H446" s="498"/>
      <c r="I446" s="521">
        <v>6.96</v>
      </c>
      <c r="J446" s="521">
        <v>1.2</v>
      </c>
      <c r="K446" s="521">
        <v>32.96</v>
      </c>
      <c r="L446" s="521">
        <v>181</v>
      </c>
      <c r="M446" s="72">
        <v>60</v>
      </c>
      <c r="N446" s="128">
        <f t="shared" si="11"/>
        <v>4.8</v>
      </c>
    </row>
    <row r="447" spans="1:14" x14ac:dyDescent="0.2">
      <c r="A447" s="521"/>
      <c r="B447" s="542"/>
      <c r="C447" s="485">
        <v>10</v>
      </c>
      <c r="D447" s="485">
        <v>10</v>
      </c>
      <c r="E447" s="521" t="s">
        <v>32</v>
      </c>
      <c r="F447" s="521">
        <v>10</v>
      </c>
      <c r="G447" s="521"/>
      <c r="H447" s="498"/>
      <c r="I447" s="521">
        <v>2.68</v>
      </c>
      <c r="J447" s="521">
        <v>2.57</v>
      </c>
      <c r="K447" s="521" t="s">
        <v>21</v>
      </c>
      <c r="L447" s="521">
        <v>33.79</v>
      </c>
      <c r="M447" s="72">
        <v>650</v>
      </c>
      <c r="N447" s="128">
        <f t="shared" si="11"/>
        <v>6.5</v>
      </c>
    </row>
    <row r="448" spans="1:14" x14ac:dyDescent="0.2">
      <c r="A448" s="521"/>
      <c r="B448" s="474"/>
      <c r="C448" s="474">
        <v>10</v>
      </c>
      <c r="D448" s="474">
        <v>10</v>
      </c>
      <c r="E448" s="521" t="s">
        <v>33</v>
      </c>
      <c r="F448" s="521">
        <v>10</v>
      </c>
      <c r="G448" s="521"/>
      <c r="H448" s="498"/>
      <c r="I448" s="521">
        <v>0.08</v>
      </c>
      <c r="J448" s="521">
        <v>7.25</v>
      </c>
      <c r="K448" s="521">
        <v>0.26</v>
      </c>
      <c r="L448" s="521">
        <v>66.099999999999994</v>
      </c>
      <c r="M448" s="72">
        <v>670</v>
      </c>
      <c r="N448" s="128">
        <f t="shared" si="11"/>
        <v>6.7</v>
      </c>
    </row>
    <row r="449" spans="1:15" ht="20.399999999999999" x14ac:dyDescent="0.2">
      <c r="A449" s="92"/>
      <c r="B449" s="479" t="s">
        <v>146</v>
      </c>
      <c r="C449" s="479">
        <v>120</v>
      </c>
      <c r="D449" s="479">
        <v>120</v>
      </c>
      <c r="E449" s="92" t="s">
        <v>147</v>
      </c>
      <c r="F449" s="92">
        <v>120</v>
      </c>
      <c r="G449" s="92">
        <v>120</v>
      </c>
      <c r="H449" s="92">
        <v>120</v>
      </c>
      <c r="I449" s="92">
        <v>1.8</v>
      </c>
      <c r="J449" s="92">
        <v>8.4000000000000005E-2</v>
      </c>
      <c r="K449" s="92">
        <v>17.2</v>
      </c>
      <c r="L449" s="92">
        <v>74.8</v>
      </c>
      <c r="M449" s="72">
        <v>170</v>
      </c>
      <c r="N449" s="128">
        <f t="shared" si="11"/>
        <v>20.399999999999999</v>
      </c>
    </row>
    <row r="450" spans="1:15" x14ac:dyDescent="0.2">
      <c r="A450" s="521" t="s">
        <v>38</v>
      </c>
      <c r="B450" s="474" t="s">
        <v>437</v>
      </c>
      <c r="C450" s="474">
        <v>100</v>
      </c>
      <c r="D450" s="474">
        <v>100</v>
      </c>
      <c r="E450" s="521" t="s">
        <v>437</v>
      </c>
      <c r="F450" s="521">
        <v>200</v>
      </c>
      <c r="G450" s="521">
        <v>100</v>
      </c>
      <c r="H450" s="498">
        <v>100</v>
      </c>
      <c r="I450" s="521"/>
      <c r="J450" s="521"/>
      <c r="K450" s="521">
        <v>19</v>
      </c>
      <c r="L450" s="521">
        <v>75</v>
      </c>
      <c r="M450" s="72">
        <v>80</v>
      </c>
      <c r="N450" s="128">
        <f t="shared" si="11"/>
        <v>16</v>
      </c>
    </row>
    <row r="451" spans="1:15" ht="20.399999999999999" x14ac:dyDescent="0.2">
      <c r="A451" s="92"/>
      <c r="B451" s="493" t="s">
        <v>40</v>
      </c>
      <c r="C451" s="493"/>
      <c r="D451" s="493"/>
      <c r="E451" s="92"/>
      <c r="F451" s="92"/>
      <c r="G451" s="92"/>
      <c r="H451" s="92"/>
      <c r="I451" s="116" t="e">
        <f>#REF!+#REF!+#REF!+#REF!+#REF!</f>
        <v>#REF!</v>
      </c>
      <c r="J451" s="116" t="e">
        <f>#REF!+#REF!+#REF!+#REF!+#REF!</f>
        <v>#REF!</v>
      </c>
      <c r="K451" s="116" t="e">
        <f>#REF!+#REF!+#REF!+#REF!+#REF!</f>
        <v>#REF!</v>
      </c>
      <c r="L451" s="116" t="e">
        <f>#REF!+#REF!+#REF!+#REF!+#REF!</f>
        <v>#REF!</v>
      </c>
      <c r="M451" s="116"/>
      <c r="N451" s="129">
        <f>SUM(N434:N450)</f>
        <v>125.09296000000001</v>
      </c>
    </row>
    <row r="452" spans="1:15" x14ac:dyDescent="0.2">
      <c r="A452" s="492" t="s">
        <v>41</v>
      </c>
      <c r="B452" s="479"/>
      <c r="C452" s="479"/>
      <c r="D452" s="479"/>
      <c r="E452" s="92"/>
      <c r="F452" s="92"/>
      <c r="G452" s="92"/>
      <c r="H452" s="92"/>
      <c r="I452" s="92"/>
      <c r="J452" s="92"/>
      <c r="K452" s="92"/>
      <c r="L452" s="108" t="s">
        <v>21</v>
      </c>
      <c r="M452" s="72"/>
      <c r="N452" s="128"/>
    </row>
    <row r="453" spans="1:15" ht="11.25" customHeight="1" x14ac:dyDescent="0.2">
      <c r="A453" s="92" t="s">
        <v>311</v>
      </c>
      <c r="B453" s="537" t="s">
        <v>312</v>
      </c>
      <c r="C453" s="480"/>
      <c r="D453" s="480"/>
      <c r="E453" s="92" t="s">
        <v>51</v>
      </c>
      <c r="F453" s="92">
        <v>116</v>
      </c>
      <c r="G453" s="92">
        <v>84</v>
      </c>
      <c r="H453" s="92"/>
      <c r="I453" s="102">
        <v>2.3199999999999998</v>
      </c>
      <c r="J453" s="92">
        <v>0.33</v>
      </c>
      <c r="K453" s="92">
        <v>14.69</v>
      </c>
      <c r="L453" s="108">
        <v>66.819999999999993</v>
      </c>
      <c r="M453" s="72">
        <v>35</v>
      </c>
      <c r="N453" s="128">
        <f t="shared" si="11"/>
        <v>4.0599999999999996</v>
      </c>
    </row>
    <row r="454" spans="1:15" x14ac:dyDescent="0.2">
      <c r="A454" s="92"/>
      <c r="B454" s="555"/>
      <c r="C454" s="496">
        <v>80</v>
      </c>
      <c r="D454" s="496">
        <v>120</v>
      </c>
      <c r="E454" s="92" t="s">
        <v>53</v>
      </c>
      <c r="F454" s="92">
        <v>20.2</v>
      </c>
      <c r="G454" s="92">
        <v>17</v>
      </c>
      <c r="H454" s="92"/>
      <c r="I454" s="92">
        <v>0.34</v>
      </c>
      <c r="J454" s="92" t="s">
        <v>21</v>
      </c>
      <c r="K454" s="92">
        <v>8.26</v>
      </c>
      <c r="L454" s="108">
        <v>8.26</v>
      </c>
      <c r="M454" s="72">
        <v>40</v>
      </c>
      <c r="N454" s="128">
        <f t="shared" si="11"/>
        <v>0.80800000000000005</v>
      </c>
    </row>
    <row r="455" spans="1:15" ht="12.75" customHeight="1" x14ac:dyDescent="0.2">
      <c r="A455" s="92"/>
      <c r="B455" s="538"/>
      <c r="C455" s="481"/>
      <c r="D455" s="481"/>
      <c r="E455" s="92" t="s">
        <v>52</v>
      </c>
      <c r="F455" s="92">
        <v>10</v>
      </c>
      <c r="G455" s="92">
        <v>10</v>
      </c>
      <c r="H455" s="92"/>
      <c r="I455" s="92" t="s">
        <v>21</v>
      </c>
      <c r="J455" s="92">
        <v>9.98</v>
      </c>
      <c r="K455" s="92" t="s">
        <v>21</v>
      </c>
      <c r="L455" s="102">
        <v>89.9</v>
      </c>
      <c r="M455" s="72">
        <v>140</v>
      </c>
      <c r="N455" s="128">
        <f t="shared" si="11"/>
        <v>1.4</v>
      </c>
    </row>
    <row r="456" spans="1:15" x14ac:dyDescent="0.2">
      <c r="A456" s="92"/>
      <c r="B456" s="479"/>
      <c r="C456" s="479"/>
      <c r="D456" s="479"/>
      <c r="E456" s="92" t="s">
        <v>22</v>
      </c>
      <c r="F456" s="92">
        <v>1</v>
      </c>
      <c r="G456" s="92">
        <v>1</v>
      </c>
      <c r="H456" s="92"/>
      <c r="I456" s="92" t="s">
        <v>21</v>
      </c>
      <c r="J456" s="92" t="s">
        <v>21</v>
      </c>
      <c r="K456" s="92" t="s">
        <v>21</v>
      </c>
      <c r="L456" s="108">
        <v>13.5</v>
      </c>
      <c r="M456" s="72">
        <v>16</v>
      </c>
      <c r="N456" s="128">
        <f t="shared" si="11"/>
        <v>1.6E-2</v>
      </c>
    </row>
    <row r="457" spans="1:15" x14ac:dyDescent="0.2">
      <c r="A457" s="92"/>
      <c r="B457" s="479"/>
      <c r="C457" s="479"/>
      <c r="D457" s="479"/>
      <c r="E457" s="92" t="s">
        <v>54</v>
      </c>
      <c r="F457" s="92">
        <v>31.3</v>
      </c>
      <c r="G457" s="92">
        <v>25</v>
      </c>
      <c r="H457" s="92"/>
      <c r="I457" s="92">
        <v>0.25</v>
      </c>
      <c r="J457" s="92">
        <v>0.03</v>
      </c>
      <c r="K457" s="92">
        <v>0.71</v>
      </c>
      <c r="L457" s="92">
        <v>3.3</v>
      </c>
      <c r="M457" s="72">
        <v>137</v>
      </c>
      <c r="N457" s="128">
        <f t="shared" si="11"/>
        <v>4.2881</v>
      </c>
    </row>
    <row r="458" spans="1:15" x14ac:dyDescent="0.2">
      <c r="A458" s="92"/>
      <c r="B458" s="479"/>
      <c r="C458" s="479"/>
      <c r="D458" s="479"/>
      <c r="E458" s="92" t="s">
        <v>44</v>
      </c>
      <c r="F458" s="92">
        <v>12.6</v>
      </c>
      <c r="G458" s="92">
        <v>10</v>
      </c>
      <c r="H458" s="92"/>
      <c r="I458" s="92">
        <v>0.13</v>
      </c>
      <c r="J458" s="92">
        <v>0.01</v>
      </c>
      <c r="K458" s="92">
        <v>0.71</v>
      </c>
      <c r="L458" s="92">
        <v>4.0999999999999996</v>
      </c>
      <c r="M458" s="72">
        <v>45</v>
      </c>
      <c r="N458" s="128">
        <f t="shared" si="11"/>
        <v>0.56699999999999995</v>
      </c>
    </row>
    <row r="459" spans="1:15" ht="11.25" customHeight="1" x14ac:dyDescent="0.2">
      <c r="A459" s="521" t="s">
        <v>171</v>
      </c>
      <c r="B459" s="531" t="s">
        <v>172</v>
      </c>
      <c r="C459" s="474"/>
      <c r="D459" s="474"/>
      <c r="E459" s="521" t="s">
        <v>50</v>
      </c>
      <c r="F459" s="521">
        <v>62.5</v>
      </c>
      <c r="G459" s="521">
        <v>50</v>
      </c>
      <c r="H459" s="498"/>
      <c r="I459" s="521">
        <v>0.15</v>
      </c>
      <c r="J459" s="521">
        <v>0.05</v>
      </c>
      <c r="K459" s="521">
        <v>2.85</v>
      </c>
      <c r="L459" s="521">
        <v>13.5</v>
      </c>
      <c r="M459" s="72">
        <v>40</v>
      </c>
      <c r="N459" s="128">
        <f t="shared" si="11"/>
        <v>2.5</v>
      </c>
    </row>
    <row r="460" spans="1:15" x14ac:dyDescent="0.2">
      <c r="A460" s="521"/>
      <c r="B460" s="531"/>
      <c r="C460" s="474" t="s">
        <v>58</v>
      </c>
      <c r="D460" s="474" t="s">
        <v>58</v>
      </c>
      <c r="E460" s="521" t="s">
        <v>44</v>
      </c>
      <c r="F460" s="521">
        <v>12.5</v>
      </c>
      <c r="G460" s="521">
        <v>10</v>
      </c>
      <c r="H460" s="498"/>
      <c r="I460" s="521">
        <v>0.12</v>
      </c>
      <c r="J460" s="521">
        <v>0.05</v>
      </c>
      <c r="K460" s="521">
        <v>6.3</v>
      </c>
      <c r="L460" s="521">
        <v>3.4</v>
      </c>
      <c r="M460" s="72">
        <v>45</v>
      </c>
      <c r="N460" s="128">
        <f t="shared" si="11"/>
        <v>0.5625</v>
      </c>
    </row>
    <row r="461" spans="1:15" x14ac:dyDescent="0.2">
      <c r="A461" s="521"/>
      <c r="B461" s="474"/>
      <c r="C461" s="474"/>
      <c r="D461" s="474"/>
      <c r="E461" s="521" t="s">
        <v>53</v>
      </c>
      <c r="F461" s="521">
        <v>12</v>
      </c>
      <c r="G461" s="521">
        <v>10</v>
      </c>
      <c r="H461" s="498"/>
      <c r="I461" s="521">
        <v>0.6</v>
      </c>
      <c r="J461" s="521">
        <v>0.12</v>
      </c>
      <c r="K461" s="521">
        <v>4.8899999999999997</v>
      </c>
      <c r="L461" s="521">
        <v>24.6</v>
      </c>
      <c r="M461" s="72">
        <v>40</v>
      </c>
      <c r="N461" s="128">
        <f t="shared" si="11"/>
        <v>0.48</v>
      </c>
      <c r="O461" s="158"/>
    </row>
    <row r="462" spans="1:15" x14ac:dyDescent="0.2">
      <c r="A462" s="521"/>
      <c r="B462" s="474"/>
      <c r="C462" s="474"/>
      <c r="D462" s="474"/>
      <c r="E462" s="521" t="s">
        <v>51</v>
      </c>
      <c r="F462" s="521">
        <v>40</v>
      </c>
      <c r="G462" s="521">
        <v>30</v>
      </c>
      <c r="H462" s="498"/>
      <c r="I462" s="521">
        <v>0.8</v>
      </c>
      <c r="J462" s="521">
        <v>0.11</v>
      </c>
      <c r="K462" s="521">
        <v>0.37</v>
      </c>
      <c r="L462" s="521">
        <v>23.04</v>
      </c>
      <c r="M462" s="72">
        <v>35</v>
      </c>
      <c r="N462" s="128">
        <f t="shared" si="11"/>
        <v>1.4</v>
      </c>
      <c r="O462" s="158"/>
    </row>
    <row r="463" spans="1:15" x14ac:dyDescent="0.2">
      <c r="A463" s="521"/>
      <c r="B463" s="474"/>
      <c r="C463" s="474"/>
      <c r="D463" s="474"/>
      <c r="E463" s="521" t="s">
        <v>452</v>
      </c>
      <c r="F463" s="521">
        <v>5</v>
      </c>
      <c r="G463" s="521">
        <v>5</v>
      </c>
      <c r="H463" s="498"/>
      <c r="I463" s="521"/>
      <c r="J463" s="521"/>
      <c r="K463" s="521"/>
      <c r="L463" s="521"/>
      <c r="M463" s="72">
        <v>175</v>
      </c>
      <c r="N463" s="128">
        <f t="shared" si="11"/>
        <v>0.875</v>
      </c>
      <c r="O463" s="158"/>
    </row>
    <row r="464" spans="1:15" x14ac:dyDescent="0.2">
      <c r="A464" s="521"/>
      <c r="B464" s="474"/>
      <c r="C464" s="474"/>
      <c r="D464" s="474"/>
      <c r="E464" s="521" t="s">
        <v>52</v>
      </c>
      <c r="F464" s="521">
        <v>5</v>
      </c>
      <c r="G464" s="521">
        <v>5</v>
      </c>
      <c r="H464" s="498"/>
      <c r="I464" s="521"/>
      <c r="J464" s="521">
        <v>4.99</v>
      </c>
      <c r="K464" s="521"/>
      <c r="L464" s="521">
        <v>44.95</v>
      </c>
      <c r="M464" s="72">
        <v>140</v>
      </c>
      <c r="N464" s="128">
        <f t="shared" si="11"/>
        <v>0.7</v>
      </c>
    </row>
    <row r="465" spans="1:15" x14ac:dyDescent="0.2">
      <c r="A465" s="521"/>
      <c r="B465" s="474"/>
      <c r="C465" s="474"/>
      <c r="D465" s="474"/>
      <c r="E465" s="521" t="s">
        <v>22</v>
      </c>
      <c r="F465" s="521">
        <v>1</v>
      </c>
      <c r="G465" s="521"/>
      <c r="H465" s="498"/>
      <c r="I465" s="521">
        <v>0.8</v>
      </c>
      <c r="J465" s="521">
        <v>0.2</v>
      </c>
      <c r="K465" s="521"/>
      <c r="L465" s="521">
        <v>6</v>
      </c>
      <c r="M465" s="72">
        <v>16</v>
      </c>
      <c r="N465" s="128">
        <f t="shared" si="11"/>
        <v>1.6E-2</v>
      </c>
    </row>
    <row r="466" spans="1:15" x14ac:dyDescent="0.2">
      <c r="A466" s="521"/>
      <c r="B466" s="474"/>
      <c r="C466" s="474"/>
      <c r="D466" s="474"/>
      <c r="E466" s="521" t="s">
        <v>155</v>
      </c>
      <c r="F466" s="521">
        <v>40</v>
      </c>
      <c r="G466" s="521">
        <v>40</v>
      </c>
      <c r="H466" s="498"/>
      <c r="I466" s="521">
        <v>10</v>
      </c>
      <c r="J466" s="521">
        <v>6.48</v>
      </c>
      <c r="K466" s="521" t="s">
        <v>21</v>
      </c>
      <c r="L466" s="521">
        <v>88.29</v>
      </c>
      <c r="M466" s="72">
        <v>440</v>
      </c>
      <c r="N466" s="128">
        <f t="shared" si="11"/>
        <v>17.600000000000001</v>
      </c>
    </row>
    <row r="467" spans="1:15" x14ac:dyDescent="0.2">
      <c r="A467" s="521"/>
      <c r="B467" s="474"/>
      <c r="C467" s="474"/>
      <c r="D467" s="474"/>
      <c r="E467" s="521" t="s">
        <v>57</v>
      </c>
      <c r="F467" s="521">
        <v>10</v>
      </c>
      <c r="G467" s="521">
        <v>10</v>
      </c>
      <c r="H467" s="498">
        <v>10</v>
      </c>
      <c r="I467" s="521">
        <v>0.28000000000000003</v>
      </c>
      <c r="J467" s="521">
        <v>2</v>
      </c>
      <c r="K467" s="521">
        <v>0.32</v>
      </c>
      <c r="L467" s="521">
        <v>20.64</v>
      </c>
      <c r="M467" s="72">
        <v>192</v>
      </c>
      <c r="N467" s="128">
        <f t="shared" si="11"/>
        <v>1.92</v>
      </c>
    </row>
    <row r="468" spans="1:15" x14ac:dyDescent="0.2">
      <c r="A468" s="92" t="s">
        <v>313</v>
      </c>
      <c r="B468" s="480" t="s">
        <v>314</v>
      </c>
      <c r="C468" s="480">
        <v>50</v>
      </c>
      <c r="D468" s="480">
        <v>75</v>
      </c>
      <c r="E468" s="92" t="s">
        <v>438</v>
      </c>
      <c r="F468" s="92">
        <v>129</v>
      </c>
      <c r="G468" s="92">
        <v>75</v>
      </c>
      <c r="H468" s="92"/>
      <c r="I468" s="92">
        <v>27.4</v>
      </c>
      <c r="J468" s="92">
        <v>5.24</v>
      </c>
      <c r="K468" s="92" t="s">
        <v>21</v>
      </c>
      <c r="L468" s="92">
        <v>110</v>
      </c>
      <c r="M468" s="72">
        <v>450</v>
      </c>
      <c r="N468" s="128">
        <f t="shared" si="11"/>
        <v>58.05</v>
      </c>
    </row>
    <row r="469" spans="1:15" x14ac:dyDescent="0.2">
      <c r="A469" s="92"/>
      <c r="B469" s="479"/>
      <c r="C469" s="479"/>
      <c r="D469" s="479"/>
      <c r="E469" s="92" t="s">
        <v>22</v>
      </c>
      <c r="F469" s="92">
        <v>2</v>
      </c>
      <c r="G469" s="92">
        <v>2</v>
      </c>
      <c r="H469" s="92"/>
      <c r="I469" s="92" t="s">
        <v>21</v>
      </c>
      <c r="J469" s="92" t="s">
        <v>21</v>
      </c>
      <c r="K469" s="92" t="s">
        <v>21</v>
      </c>
      <c r="L469" s="92">
        <v>47.68</v>
      </c>
      <c r="M469" s="72">
        <v>16</v>
      </c>
      <c r="N469" s="128">
        <f t="shared" si="11"/>
        <v>3.2000000000000001E-2</v>
      </c>
    </row>
    <row r="470" spans="1:15" ht="12.75" customHeight="1" x14ac:dyDescent="0.2">
      <c r="A470" s="92"/>
      <c r="B470" s="479"/>
      <c r="C470" s="479"/>
      <c r="D470" s="479"/>
      <c r="E470" s="92" t="s">
        <v>52</v>
      </c>
      <c r="F470" s="92">
        <v>6</v>
      </c>
      <c r="G470" s="92">
        <v>6</v>
      </c>
      <c r="H470" s="92"/>
      <c r="I470" s="92" t="s">
        <v>21</v>
      </c>
      <c r="J470" s="92">
        <v>5.99</v>
      </c>
      <c r="K470" s="92" t="s">
        <v>21</v>
      </c>
      <c r="L470" s="92">
        <v>53.94</v>
      </c>
      <c r="M470" s="72">
        <v>140</v>
      </c>
      <c r="N470" s="128">
        <f t="shared" si="11"/>
        <v>0.84</v>
      </c>
    </row>
    <row r="471" spans="1:15" x14ac:dyDescent="0.2">
      <c r="A471" s="92"/>
      <c r="B471" s="479"/>
      <c r="C471" s="479"/>
      <c r="D471" s="479"/>
      <c r="E471" s="92" t="s">
        <v>77</v>
      </c>
      <c r="F471" s="92">
        <v>6</v>
      </c>
      <c r="G471" s="92">
        <v>6</v>
      </c>
      <c r="H471" s="92"/>
      <c r="I471" s="92">
        <v>0.62</v>
      </c>
      <c r="J471" s="92">
        <v>0.06</v>
      </c>
      <c r="K471" s="92">
        <v>4.1360000000000001</v>
      </c>
      <c r="L471" s="92">
        <v>20.04</v>
      </c>
      <c r="M471" s="72">
        <v>40</v>
      </c>
      <c r="N471" s="128">
        <f t="shared" si="11"/>
        <v>0.24</v>
      </c>
    </row>
    <row r="472" spans="1:15" s="158" customFormat="1" ht="11.25" customHeight="1" x14ac:dyDescent="0.2">
      <c r="A472" s="92" t="s">
        <v>268</v>
      </c>
      <c r="B472" s="537" t="s">
        <v>269</v>
      </c>
      <c r="C472" s="480"/>
      <c r="D472" s="480"/>
      <c r="E472" s="92" t="s">
        <v>187</v>
      </c>
      <c r="F472" s="92">
        <v>34</v>
      </c>
      <c r="G472" s="92">
        <v>34</v>
      </c>
      <c r="H472" s="92">
        <v>100</v>
      </c>
      <c r="I472" s="92">
        <v>3.5</v>
      </c>
      <c r="J472" s="92">
        <v>0.37</v>
      </c>
      <c r="K472" s="92">
        <v>23.6</v>
      </c>
      <c r="L472" s="92">
        <v>124.5</v>
      </c>
      <c r="M472" s="72">
        <v>50</v>
      </c>
      <c r="N472" s="128">
        <f t="shared" si="11"/>
        <v>1.7</v>
      </c>
      <c r="O472" s="69"/>
    </row>
    <row r="473" spans="1:15" s="158" customFormat="1" x14ac:dyDescent="0.2">
      <c r="A473" s="92"/>
      <c r="B473" s="538"/>
      <c r="C473" s="481">
        <v>80</v>
      </c>
      <c r="D473" s="481">
        <v>120</v>
      </c>
      <c r="E473" s="92" t="s">
        <v>22</v>
      </c>
      <c r="F473" s="92">
        <v>2</v>
      </c>
      <c r="G473" s="92">
        <v>2</v>
      </c>
      <c r="H473" s="92"/>
      <c r="I473" s="92" t="s">
        <v>21</v>
      </c>
      <c r="J473" s="92" t="s">
        <v>21</v>
      </c>
      <c r="K473" s="92" t="s">
        <v>21</v>
      </c>
      <c r="L473" s="92" t="s">
        <v>21</v>
      </c>
      <c r="M473" s="72">
        <v>16</v>
      </c>
      <c r="N473" s="128">
        <f t="shared" si="11"/>
        <v>3.2000000000000001E-2</v>
      </c>
      <c r="O473" s="69"/>
    </row>
    <row r="474" spans="1:15" s="158" customFormat="1" x14ac:dyDescent="0.2">
      <c r="A474" s="92"/>
      <c r="B474" s="479"/>
      <c r="C474" s="479"/>
      <c r="D474" s="479"/>
      <c r="E474" s="92" t="s">
        <v>23</v>
      </c>
      <c r="F474" s="92">
        <v>3.5</v>
      </c>
      <c r="G474" s="92">
        <v>3.5</v>
      </c>
      <c r="H474" s="92"/>
      <c r="I474" s="92">
        <v>0.02</v>
      </c>
      <c r="J474" s="92">
        <v>2.5</v>
      </c>
      <c r="K474" s="92">
        <v>0.04</v>
      </c>
      <c r="L474" s="92">
        <v>23.1</v>
      </c>
      <c r="M474" s="72">
        <v>670</v>
      </c>
      <c r="N474" s="128">
        <f t="shared" si="11"/>
        <v>2.3450000000000002</v>
      </c>
      <c r="O474" s="69"/>
    </row>
    <row r="475" spans="1:15" ht="11.25" customHeight="1" x14ac:dyDescent="0.2">
      <c r="A475" s="521" t="s">
        <v>182</v>
      </c>
      <c r="B475" s="541" t="s">
        <v>183</v>
      </c>
      <c r="C475" s="484"/>
      <c r="D475" s="484"/>
      <c r="E475" s="521" t="s">
        <v>46</v>
      </c>
      <c r="F475" s="521">
        <v>25</v>
      </c>
      <c r="G475" s="521">
        <v>22</v>
      </c>
      <c r="H475" s="498"/>
      <c r="I475" s="521">
        <v>0.1</v>
      </c>
      <c r="J475" s="521">
        <v>0.09</v>
      </c>
      <c r="K475" s="521">
        <v>2.2000000000000002</v>
      </c>
      <c r="L475" s="521">
        <v>9.9</v>
      </c>
      <c r="M475" s="72">
        <v>100</v>
      </c>
      <c r="N475" s="128">
        <f t="shared" si="11"/>
        <v>2.5</v>
      </c>
    </row>
    <row r="476" spans="1:15" x14ac:dyDescent="0.2">
      <c r="A476" s="521"/>
      <c r="B476" s="542"/>
      <c r="C476" s="485">
        <v>200</v>
      </c>
      <c r="D476" s="485">
        <v>200</v>
      </c>
      <c r="E476" s="521" t="s">
        <v>20</v>
      </c>
      <c r="F476" s="521">
        <v>20</v>
      </c>
      <c r="G476" s="521">
        <v>20</v>
      </c>
      <c r="H476" s="498"/>
      <c r="I476" s="521"/>
      <c r="J476" s="521"/>
      <c r="K476" s="521">
        <v>19.96</v>
      </c>
      <c r="L476" s="521">
        <v>75.8</v>
      </c>
      <c r="M476" s="72">
        <v>80</v>
      </c>
      <c r="N476" s="128">
        <f t="shared" si="11"/>
        <v>1.6</v>
      </c>
    </row>
    <row r="477" spans="1:15" x14ac:dyDescent="0.2">
      <c r="A477" s="92"/>
      <c r="B477" s="474" t="s">
        <v>72</v>
      </c>
      <c r="C477" s="474" t="s">
        <v>378</v>
      </c>
      <c r="D477" s="474" t="s">
        <v>379</v>
      </c>
      <c r="E477" s="83" t="s">
        <v>73</v>
      </c>
      <c r="F477" s="83">
        <v>40</v>
      </c>
      <c r="G477" s="83">
        <v>40</v>
      </c>
      <c r="H477" s="84">
        <v>40</v>
      </c>
      <c r="I477" s="521">
        <v>3.48</v>
      </c>
      <c r="J477" s="521">
        <v>0.6</v>
      </c>
      <c r="K477" s="521">
        <v>16</v>
      </c>
      <c r="L477" s="521">
        <v>83.6</v>
      </c>
      <c r="M477" s="72">
        <v>60</v>
      </c>
      <c r="N477" s="128">
        <f t="shared" si="11"/>
        <v>2.4</v>
      </c>
    </row>
    <row r="478" spans="1:15" x14ac:dyDescent="0.2">
      <c r="A478" s="92"/>
      <c r="B478" s="474"/>
      <c r="C478" s="474"/>
      <c r="D478" s="474"/>
      <c r="E478" s="521" t="s">
        <v>74</v>
      </c>
      <c r="F478" s="521">
        <v>80</v>
      </c>
      <c r="G478" s="521">
        <v>80</v>
      </c>
      <c r="H478" s="498">
        <v>80</v>
      </c>
      <c r="I478" s="521">
        <v>5.28</v>
      </c>
      <c r="J478" s="521">
        <v>0.96</v>
      </c>
      <c r="K478" s="521">
        <v>28.24</v>
      </c>
      <c r="L478" s="521">
        <v>144.80000000000001</v>
      </c>
      <c r="M478" s="72">
        <v>51</v>
      </c>
      <c r="N478" s="128">
        <f t="shared" si="11"/>
        <v>4.08</v>
      </c>
    </row>
    <row r="479" spans="1:15" ht="11.25" customHeight="1" x14ac:dyDescent="0.2">
      <c r="A479" s="92" t="s">
        <v>240</v>
      </c>
      <c r="B479" s="537" t="s">
        <v>301</v>
      </c>
      <c r="C479" s="480"/>
      <c r="D479" s="480"/>
      <c r="E479" s="92" t="s">
        <v>130</v>
      </c>
      <c r="F479" s="92">
        <v>1.74</v>
      </c>
      <c r="G479" s="92"/>
      <c r="H479" s="92"/>
      <c r="I479" s="92">
        <v>0.17</v>
      </c>
      <c r="J479" s="92">
        <v>0.02</v>
      </c>
      <c r="K479" s="92">
        <v>1.19</v>
      </c>
      <c r="L479" s="92">
        <v>6.81</v>
      </c>
      <c r="M479" s="72">
        <v>40</v>
      </c>
      <c r="N479" s="128">
        <f t="shared" si="11"/>
        <v>6.9599999999999995E-2</v>
      </c>
    </row>
    <row r="480" spans="1:15" x14ac:dyDescent="0.2">
      <c r="A480" s="92"/>
      <c r="B480" s="538"/>
      <c r="C480" s="481">
        <v>75</v>
      </c>
      <c r="D480" s="481">
        <v>75</v>
      </c>
      <c r="E480" s="92" t="s">
        <v>65</v>
      </c>
      <c r="F480" s="92">
        <v>37</v>
      </c>
      <c r="G480" s="92"/>
      <c r="H480" s="92"/>
      <c r="I480" s="92">
        <v>3.81</v>
      </c>
      <c r="J480" s="92">
        <v>0.4</v>
      </c>
      <c r="K480" s="92">
        <v>25.48</v>
      </c>
      <c r="L480" s="92">
        <v>123.6</v>
      </c>
      <c r="M480" s="72">
        <v>40</v>
      </c>
      <c r="N480" s="128">
        <f t="shared" si="11"/>
        <v>1.48</v>
      </c>
    </row>
    <row r="481" spans="1:14" x14ac:dyDescent="0.2">
      <c r="A481" s="92"/>
      <c r="B481" s="479"/>
      <c r="C481" s="479"/>
      <c r="D481" s="479"/>
      <c r="E481" s="92" t="s">
        <v>20</v>
      </c>
      <c r="F481" s="92">
        <v>20</v>
      </c>
      <c r="G481" s="92"/>
      <c r="H481" s="92"/>
      <c r="I481" s="92" t="s">
        <v>21</v>
      </c>
      <c r="J481" s="92" t="s">
        <v>21</v>
      </c>
      <c r="K481" s="92">
        <v>19.96</v>
      </c>
      <c r="L481" s="92">
        <v>75.8</v>
      </c>
      <c r="M481" s="72">
        <v>80</v>
      </c>
      <c r="N481" s="128">
        <f t="shared" si="11"/>
        <v>1.6</v>
      </c>
    </row>
    <row r="482" spans="1:14" x14ac:dyDescent="0.2">
      <c r="A482" s="92"/>
      <c r="B482" s="479"/>
      <c r="C482" s="479"/>
      <c r="D482" s="479"/>
      <c r="E482" s="92" t="s">
        <v>23</v>
      </c>
      <c r="F482" s="92">
        <v>1.68</v>
      </c>
      <c r="G482" s="92"/>
      <c r="H482" s="92"/>
      <c r="I482" s="92">
        <v>0.01</v>
      </c>
      <c r="J482" s="92">
        <v>1.22</v>
      </c>
      <c r="K482" s="92">
        <v>0.04</v>
      </c>
      <c r="L482" s="92">
        <v>11.1</v>
      </c>
      <c r="M482" s="72">
        <v>670</v>
      </c>
      <c r="N482" s="128">
        <f t="shared" si="11"/>
        <v>1.1255999999999999</v>
      </c>
    </row>
    <row r="483" spans="1:14" x14ac:dyDescent="0.2">
      <c r="A483" s="92"/>
      <c r="B483" s="479"/>
      <c r="C483" s="479"/>
      <c r="D483" s="479"/>
      <c r="E483" s="92" t="s">
        <v>92</v>
      </c>
      <c r="F483" s="92">
        <v>0.48</v>
      </c>
      <c r="G483" s="92"/>
      <c r="H483" s="92"/>
      <c r="I483" s="92">
        <v>2.54</v>
      </c>
      <c r="J483" s="92">
        <v>2.2999999999999998</v>
      </c>
      <c r="K483" s="92">
        <v>0.14000000000000001</v>
      </c>
      <c r="L483" s="92">
        <v>31.4</v>
      </c>
      <c r="M483" s="72">
        <v>12</v>
      </c>
      <c r="N483" s="128">
        <f>F483*M483</f>
        <v>5.76</v>
      </c>
    </row>
    <row r="484" spans="1:14" x14ac:dyDescent="0.2">
      <c r="A484" s="92"/>
      <c r="B484" s="479"/>
      <c r="C484" s="479"/>
      <c r="D484" s="479"/>
      <c r="E484" s="92" t="s">
        <v>22</v>
      </c>
      <c r="F484" s="92">
        <v>0.05</v>
      </c>
      <c r="G484" s="92"/>
      <c r="H484" s="92"/>
      <c r="I484" s="92" t="s">
        <v>21</v>
      </c>
      <c r="J484" s="92" t="s">
        <v>21</v>
      </c>
      <c r="K484" s="92" t="s">
        <v>21</v>
      </c>
      <c r="L484" s="92" t="s">
        <v>21</v>
      </c>
      <c r="M484" s="72">
        <v>16</v>
      </c>
      <c r="N484" s="128">
        <f t="shared" si="11"/>
        <v>8.0000000000000004E-4</v>
      </c>
    </row>
    <row r="485" spans="1:14" x14ac:dyDescent="0.2">
      <c r="A485" s="92"/>
      <c r="B485" s="479"/>
      <c r="C485" s="479"/>
      <c r="D485" s="479"/>
      <c r="E485" s="92" t="s">
        <v>129</v>
      </c>
      <c r="F485" s="92">
        <v>1.1000000000000001</v>
      </c>
      <c r="G485" s="92"/>
      <c r="H485" s="92"/>
      <c r="I485" s="92" t="s">
        <v>21</v>
      </c>
      <c r="J485" s="92" t="s">
        <v>21</v>
      </c>
      <c r="K485" s="92" t="s">
        <v>21</v>
      </c>
      <c r="L485" s="92" t="s">
        <v>21</v>
      </c>
      <c r="M485" s="72">
        <v>400</v>
      </c>
      <c r="N485" s="128">
        <f t="shared" si="11"/>
        <v>0.44000000000000006</v>
      </c>
    </row>
    <row r="486" spans="1:14" x14ac:dyDescent="0.2">
      <c r="A486" s="92"/>
      <c r="B486" s="479"/>
      <c r="C486" s="479"/>
      <c r="D486" s="479"/>
      <c r="E486" s="92" t="s">
        <v>302</v>
      </c>
      <c r="F486" s="92">
        <v>30</v>
      </c>
      <c r="G486" s="92"/>
      <c r="H486" s="92"/>
      <c r="I486" s="92">
        <v>2.08</v>
      </c>
      <c r="J486" s="92" t="s">
        <v>21</v>
      </c>
      <c r="K486" s="92">
        <v>19.59</v>
      </c>
      <c r="L486" s="92">
        <v>84.1</v>
      </c>
      <c r="M486" s="72">
        <v>170</v>
      </c>
      <c r="N486" s="128">
        <f t="shared" si="11"/>
        <v>5.0999999999999996</v>
      </c>
    </row>
    <row r="487" spans="1:14" x14ac:dyDescent="0.2">
      <c r="A487" s="92"/>
      <c r="B487" s="479"/>
      <c r="C487" s="479"/>
      <c r="D487" s="479"/>
      <c r="E487" s="92" t="s">
        <v>82</v>
      </c>
      <c r="F487" s="92">
        <v>0.25</v>
      </c>
      <c r="G487" s="92"/>
      <c r="H487" s="92"/>
      <c r="I487" s="92" t="s">
        <v>21</v>
      </c>
      <c r="J487" s="92">
        <v>0.24</v>
      </c>
      <c r="K487" s="92" t="s">
        <v>21</v>
      </c>
      <c r="L487" s="92">
        <v>2.25</v>
      </c>
      <c r="M487" s="72">
        <v>140</v>
      </c>
      <c r="N487" s="128">
        <f t="shared" si="11"/>
        <v>3.5000000000000003E-2</v>
      </c>
    </row>
    <row r="488" spans="1:14" ht="11.25" customHeight="1" x14ac:dyDescent="0.2">
      <c r="A488" s="92"/>
      <c r="B488" s="493" t="s">
        <v>84</v>
      </c>
      <c r="C488" s="493"/>
      <c r="D488" s="493"/>
      <c r="E488" s="492"/>
      <c r="F488" s="492"/>
      <c r="G488" s="492"/>
      <c r="H488" s="492"/>
      <c r="I488" s="116" t="e">
        <f>#REF!+#REF!+#REF!+#REF!+#REF!+#REF!+#REF!</f>
        <v>#REF!</v>
      </c>
      <c r="J488" s="116" t="e">
        <f>#REF!+#REF!+#REF!+#REF!+#REF!+#REF!+#REF!</f>
        <v>#REF!</v>
      </c>
      <c r="K488" s="116" t="e">
        <f>#REF!+#REF!+#REF!+#REF!+#REF!+#REF!+#REF!</f>
        <v>#REF!</v>
      </c>
      <c r="L488" s="116" t="e">
        <f>#REF!+#REF!+#REF!+#REF!+#REF!+#REF!+#REF!</f>
        <v>#REF!</v>
      </c>
      <c r="M488" s="116"/>
      <c r="N488" s="210">
        <f>SUM(N453:N487)</f>
        <v>126.62259999999998</v>
      </c>
    </row>
    <row r="489" spans="1:14" x14ac:dyDescent="0.2">
      <c r="A489" s="454"/>
      <c r="B489" s="526" t="s">
        <v>245</v>
      </c>
      <c r="C489" s="526"/>
      <c r="D489" s="526"/>
      <c r="E489" s="452"/>
      <c r="F489" s="452"/>
      <c r="G489" s="452"/>
      <c r="H489" s="444"/>
      <c r="I489" s="456" t="e">
        <f>I488+I451</f>
        <v>#REF!</v>
      </c>
      <c r="J489" s="456" t="e">
        <f>J488+J451</f>
        <v>#REF!</v>
      </c>
      <c r="K489" s="456" t="e">
        <f>K488+K451</f>
        <v>#REF!</v>
      </c>
      <c r="L489" s="456" t="e">
        <f>L488+L451</f>
        <v>#REF!</v>
      </c>
      <c r="M489" s="456"/>
      <c r="N489" s="457">
        <f>N488+N451</f>
        <v>251.71555999999998</v>
      </c>
    </row>
    <row r="490" spans="1:14" ht="20.399999999999999" x14ac:dyDescent="0.2">
      <c r="A490" s="486" t="s">
        <v>1</v>
      </c>
      <c r="B490" s="475" t="s">
        <v>2</v>
      </c>
      <c r="C490" s="475"/>
      <c r="D490" s="475"/>
      <c r="E490" s="486" t="s">
        <v>3</v>
      </c>
      <c r="F490" s="486" t="s">
        <v>4</v>
      </c>
      <c r="G490" s="486" t="s">
        <v>5</v>
      </c>
      <c r="H490" s="486" t="s">
        <v>6</v>
      </c>
      <c r="I490" s="486" t="s">
        <v>7</v>
      </c>
      <c r="J490" s="486" t="s">
        <v>8</v>
      </c>
      <c r="K490" s="486" t="s">
        <v>9</v>
      </c>
      <c r="L490" s="486" t="s">
        <v>10</v>
      </c>
      <c r="M490" s="72" t="s">
        <v>11</v>
      </c>
      <c r="N490" s="128"/>
    </row>
    <row r="491" spans="1:14" x14ac:dyDescent="0.2">
      <c r="A491" s="634" t="s">
        <v>323</v>
      </c>
      <c r="B491" s="635"/>
      <c r="C491" s="494"/>
      <c r="D491" s="494"/>
      <c r="E491" s="92"/>
      <c r="F491" s="92"/>
      <c r="G491" s="92"/>
      <c r="H491" s="92"/>
      <c r="I491" s="92"/>
      <c r="J491" s="92"/>
      <c r="K491" s="92"/>
      <c r="L491" s="92"/>
      <c r="M491" s="72"/>
      <c r="N491" s="128"/>
    </row>
    <row r="492" spans="1:14" ht="11.25" customHeight="1" x14ac:dyDescent="0.2">
      <c r="A492" s="551" t="s">
        <v>14</v>
      </c>
      <c r="B492" s="552"/>
      <c r="C492" s="493"/>
      <c r="D492" s="493"/>
      <c r="E492" s="92"/>
      <c r="F492" s="92"/>
      <c r="G492" s="92"/>
      <c r="H492" s="92"/>
      <c r="I492" s="92"/>
      <c r="J492" s="92"/>
      <c r="K492" s="92"/>
      <c r="L492" s="92"/>
      <c r="M492" s="72"/>
      <c r="N492" s="128"/>
    </row>
    <row r="493" spans="1:14" x14ac:dyDescent="0.2">
      <c r="A493" s="92"/>
      <c r="B493" s="479" t="s">
        <v>201</v>
      </c>
      <c r="C493" s="479">
        <v>40</v>
      </c>
      <c r="D493" s="479">
        <v>40</v>
      </c>
      <c r="E493" s="92" t="s">
        <v>247</v>
      </c>
      <c r="F493" s="92">
        <v>1</v>
      </c>
      <c r="G493" s="92">
        <v>39.15</v>
      </c>
      <c r="H493" s="92"/>
      <c r="I493" s="92">
        <v>5.72</v>
      </c>
      <c r="J493" s="92">
        <v>4.5999999999999996</v>
      </c>
      <c r="K493" s="92">
        <v>0.28000000000000003</v>
      </c>
      <c r="L493" s="92">
        <v>61.47</v>
      </c>
      <c r="M493" s="72">
        <v>12</v>
      </c>
      <c r="N493" s="128">
        <v>9.57</v>
      </c>
    </row>
    <row r="494" spans="1:14" ht="11.25" customHeight="1" x14ac:dyDescent="0.2">
      <c r="A494" s="521" t="s">
        <v>135</v>
      </c>
      <c r="B494" s="541" t="s">
        <v>136</v>
      </c>
      <c r="C494" s="484"/>
      <c r="D494" s="484"/>
      <c r="E494" s="521" t="s">
        <v>90</v>
      </c>
      <c r="F494" s="521">
        <v>83</v>
      </c>
      <c r="G494" s="521">
        <v>82</v>
      </c>
      <c r="H494" s="498"/>
      <c r="I494" s="521">
        <v>14.9</v>
      </c>
      <c r="J494" s="521">
        <v>0.5</v>
      </c>
      <c r="K494" s="521">
        <v>1.49</v>
      </c>
      <c r="L494" s="521">
        <v>73.040000000000006</v>
      </c>
      <c r="M494" s="72">
        <v>310</v>
      </c>
      <c r="N494" s="128">
        <f t="shared" si="11"/>
        <v>25.73</v>
      </c>
    </row>
    <row r="495" spans="1:14" x14ac:dyDescent="0.2">
      <c r="A495" s="521"/>
      <c r="B495" s="542"/>
      <c r="C495" s="485" t="s">
        <v>406</v>
      </c>
      <c r="D495" s="485" t="s">
        <v>407</v>
      </c>
      <c r="E495" s="521" t="s">
        <v>20</v>
      </c>
      <c r="F495" s="521">
        <v>10</v>
      </c>
      <c r="G495" s="521">
        <v>10</v>
      </c>
      <c r="H495" s="498"/>
      <c r="I495" s="521" t="s">
        <v>21</v>
      </c>
      <c r="J495" s="521" t="s">
        <v>21</v>
      </c>
      <c r="K495" s="521">
        <v>9.98</v>
      </c>
      <c r="L495" s="521">
        <v>37.9</v>
      </c>
      <c r="M495" s="72">
        <v>80</v>
      </c>
      <c r="N495" s="128">
        <f t="shared" si="11"/>
        <v>0.8</v>
      </c>
    </row>
    <row r="496" spans="1:14" x14ac:dyDescent="0.2">
      <c r="A496" s="521" t="s">
        <v>138</v>
      </c>
      <c r="B496" s="474"/>
      <c r="C496" s="474"/>
      <c r="D496" s="474"/>
      <c r="E496" s="521" t="s">
        <v>92</v>
      </c>
      <c r="F496" s="521">
        <v>0.28799999999999998</v>
      </c>
      <c r="G496" s="521">
        <v>12</v>
      </c>
      <c r="H496" s="498"/>
      <c r="I496" s="521">
        <v>1.52</v>
      </c>
      <c r="J496" s="521">
        <v>1.1499999999999999</v>
      </c>
      <c r="K496" s="521"/>
      <c r="L496" s="521">
        <v>16.39</v>
      </c>
      <c r="M496" s="72">
        <v>12</v>
      </c>
      <c r="N496" s="128">
        <f>F496*M496</f>
        <v>3.4559999999999995</v>
      </c>
    </row>
    <row r="497" spans="1:14" x14ac:dyDescent="0.2">
      <c r="A497" s="521"/>
      <c r="B497" s="474"/>
      <c r="C497" s="474"/>
      <c r="D497" s="474"/>
      <c r="E497" s="521" t="s">
        <v>139</v>
      </c>
      <c r="F497" s="521">
        <v>5</v>
      </c>
      <c r="G497" s="521">
        <v>5</v>
      </c>
      <c r="H497" s="498"/>
      <c r="I497" s="521">
        <v>0.04</v>
      </c>
      <c r="J497" s="521">
        <v>3.63</v>
      </c>
      <c r="K497" s="521">
        <v>0.13</v>
      </c>
      <c r="L497" s="521">
        <v>33.049999999999997</v>
      </c>
      <c r="M497" s="72">
        <v>670</v>
      </c>
      <c r="N497" s="128">
        <f t="shared" si="11"/>
        <v>3.35</v>
      </c>
    </row>
    <row r="498" spans="1:14" x14ac:dyDescent="0.2">
      <c r="A498" s="521"/>
      <c r="B498" s="474"/>
      <c r="C498" s="474"/>
      <c r="D498" s="474"/>
      <c r="E498" s="521" t="s">
        <v>94</v>
      </c>
      <c r="F498" s="521">
        <v>5</v>
      </c>
      <c r="G498" s="521">
        <v>5</v>
      </c>
      <c r="H498" s="498"/>
      <c r="I498" s="521">
        <v>0.28000000000000003</v>
      </c>
      <c r="J498" s="521">
        <v>0.04</v>
      </c>
      <c r="K498" s="521">
        <v>1.81</v>
      </c>
      <c r="L498" s="521">
        <v>8.27</v>
      </c>
      <c r="M498" s="72">
        <v>100</v>
      </c>
      <c r="N498" s="128">
        <f t="shared" ref="N498:N561" si="12">F498*M498/1000</f>
        <v>0.5</v>
      </c>
    </row>
    <row r="499" spans="1:14" x14ac:dyDescent="0.2">
      <c r="A499" s="521"/>
      <c r="B499" s="474"/>
      <c r="C499" s="474"/>
      <c r="D499" s="474"/>
      <c r="E499" s="521" t="s">
        <v>57</v>
      </c>
      <c r="F499" s="521">
        <v>5</v>
      </c>
      <c r="G499" s="521">
        <v>5</v>
      </c>
      <c r="H499" s="498"/>
      <c r="I499" s="521">
        <v>0.14000000000000001</v>
      </c>
      <c r="J499" s="521">
        <v>1</v>
      </c>
      <c r="K499" s="521">
        <v>0.16</v>
      </c>
      <c r="L499" s="521">
        <v>10.3</v>
      </c>
      <c r="M499" s="72">
        <v>190</v>
      </c>
      <c r="N499" s="128">
        <f t="shared" si="12"/>
        <v>0.95</v>
      </c>
    </row>
    <row r="500" spans="1:14" x14ac:dyDescent="0.2">
      <c r="A500" s="521"/>
      <c r="B500" s="474"/>
      <c r="C500" s="474"/>
      <c r="D500" s="474"/>
      <c r="E500" s="521" t="s">
        <v>22</v>
      </c>
      <c r="F500" s="521">
        <v>0.5</v>
      </c>
      <c r="G500" s="521">
        <v>0.5</v>
      </c>
      <c r="H500" s="498"/>
      <c r="I500" s="521" t="s">
        <v>21</v>
      </c>
      <c r="J500" s="521" t="s">
        <v>21</v>
      </c>
      <c r="K500" s="521" t="s">
        <v>21</v>
      </c>
      <c r="L500" s="521" t="s">
        <v>21</v>
      </c>
      <c r="M500" s="72">
        <v>16</v>
      </c>
      <c r="N500" s="128">
        <f t="shared" si="12"/>
        <v>8.0000000000000002E-3</v>
      </c>
    </row>
    <row r="501" spans="1:14" x14ac:dyDescent="0.2">
      <c r="A501" s="521"/>
      <c r="B501" s="474"/>
      <c r="C501" s="474"/>
      <c r="D501" s="474"/>
      <c r="E501" s="521" t="s">
        <v>140</v>
      </c>
      <c r="F501" s="521">
        <v>10</v>
      </c>
      <c r="G501" s="521">
        <v>10</v>
      </c>
      <c r="H501" s="498"/>
      <c r="I501" s="521">
        <v>0.08</v>
      </c>
      <c r="J501" s="521">
        <v>7.25</v>
      </c>
      <c r="K501" s="521">
        <v>0.26</v>
      </c>
      <c r="L501" s="521">
        <v>66.099999999999994</v>
      </c>
      <c r="M501" s="72">
        <v>670</v>
      </c>
      <c r="N501" s="128">
        <f t="shared" si="12"/>
        <v>6.7</v>
      </c>
    </row>
    <row r="502" spans="1:14" x14ac:dyDescent="0.2">
      <c r="A502" s="521"/>
      <c r="B502" s="474"/>
      <c r="C502" s="474"/>
      <c r="D502" s="474"/>
      <c r="E502" s="521" t="s">
        <v>107</v>
      </c>
      <c r="F502" s="521">
        <v>46</v>
      </c>
      <c r="G502" s="521">
        <v>28</v>
      </c>
      <c r="H502" s="498"/>
      <c r="I502" s="521">
        <v>0.18</v>
      </c>
      <c r="J502" s="521">
        <v>0.16</v>
      </c>
      <c r="K502" s="521">
        <v>4.0999999999999996</v>
      </c>
      <c r="L502" s="521">
        <v>18.22</v>
      </c>
      <c r="M502" s="72">
        <v>100</v>
      </c>
      <c r="N502" s="128">
        <f t="shared" si="12"/>
        <v>4.5999999999999996</v>
      </c>
    </row>
    <row r="503" spans="1:14" ht="11.25" customHeight="1" x14ac:dyDescent="0.2">
      <c r="A503" s="521"/>
      <c r="B503" s="531" t="s">
        <v>143</v>
      </c>
      <c r="C503" s="474"/>
      <c r="D503" s="474"/>
      <c r="E503" s="521" t="s">
        <v>144</v>
      </c>
      <c r="F503" s="521">
        <v>4</v>
      </c>
      <c r="G503" s="521"/>
      <c r="H503" s="498"/>
      <c r="I503" s="521">
        <v>0.54</v>
      </c>
      <c r="J503" s="521">
        <v>2.16</v>
      </c>
      <c r="K503" s="521">
        <v>0.74</v>
      </c>
      <c r="L503" s="521">
        <v>24.42</v>
      </c>
      <c r="M503" s="72">
        <v>500</v>
      </c>
      <c r="N503" s="128">
        <f t="shared" si="12"/>
        <v>2</v>
      </c>
    </row>
    <row r="504" spans="1:14" x14ac:dyDescent="0.2">
      <c r="A504" s="521" t="s">
        <v>99</v>
      </c>
      <c r="B504" s="531"/>
      <c r="C504" s="474"/>
      <c r="D504" s="474"/>
      <c r="E504" s="521" t="s">
        <v>145</v>
      </c>
      <c r="F504" s="521">
        <v>100</v>
      </c>
      <c r="G504" s="521"/>
      <c r="H504" s="498"/>
      <c r="I504" s="521">
        <v>2.82</v>
      </c>
      <c r="J504" s="521">
        <v>3.2</v>
      </c>
      <c r="K504" s="521">
        <v>4.7300000000000004</v>
      </c>
      <c r="L504" s="521">
        <v>58</v>
      </c>
      <c r="M504" s="72">
        <v>65</v>
      </c>
      <c r="N504" s="128">
        <f t="shared" si="12"/>
        <v>6.5</v>
      </c>
    </row>
    <row r="505" spans="1:14" x14ac:dyDescent="0.2">
      <c r="A505" s="521"/>
      <c r="B505" s="531"/>
      <c r="C505" s="474">
        <v>200</v>
      </c>
      <c r="D505" s="474">
        <v>200</v>
      </c>
      <c r="E505" s="521" t="s">
        <v>20</v>
      </c>
      <c r="F505" s="521">
        <v>11.1</v>
      </c>
      <c r="G505" s="521"/>
      <c r="H505" s="498"/>
      <c r="I505" s="521" t="s">
        <v>21</v>
      </c>
      <c r="J505" s="521" t="s">
        <v>21</v>
      </c>
      <c r="K505" s="521">
        <v>11.087999999999999</v>
      </c>
      <c r="L505" s="521">
        <v>42.67</v>
      </c>
      <c r="M505" s="72">
        <v>80</v>
      </c>
      <c r="N505" s="128">
        <f t="shared" si="12"/>
        <v>0.88800000000000001</v>
      </c>
    </row>
    <row r="506" spans="1:14" ht="11.25" customHeight="1" x14ac:dyDescent="0.2">
      <c r="A506" s="521"/>
      <c r="B506" s="531" t="s">
        <v>30</v>
      </c>
      <c r="C506" s="474">
        <v>70</v>
      </c>
      <c r="D506" s="474">
        <v>90</v>
      </c>
      <c r="E506" s="521" t="s">
        <v>31</v>
      </c>
      <c r="F506" s="521">
        <v>80</v>
      </c>
      <c r="G506" s="521">
        <v>80</v>
      </c>
      <c r="H506" s="498"/>
      <c r="I506" s="521">
        <v>6.96</v>
      </c>
      <c r="J506" s="521">
        <v>1.2</v>
      </c>
      <c r="K506" s="521">
        <v>32.96</v>
      </c>
      <c r="L506" s="521">
        <v>181</v>
      </c>
      <c r="M506" s="72">
        <v>60</v>
      </c>
      <c r="N506" s="128">
        <f t="shared" si="12"/>
        <v>4.8</v>
      </c>
    </row>
    <row r="507" spans="1:14" x14ac:dyDescent="0.2">
      <c r="A507" s="521"/>
      <c r="B507" s="531"/>
      <c r="C507" s="474">
        <v>10</v>
      </c>
      <c r="D507" s="474">
        <v>10</v>
      </c>
      <c r="E507" s="521" t="s">
        <v>32</v>
      </c>
      <c r="F507" s="521">
        <v>10</v>
      </c>
      <c r="G507" s="521"/>
      <c r="H507" s="498"/>
      <c r="I507" s="521">
        <v>2.68</v>
      </c>
      <c r="J507" s="521">
        <v>2.57</v>
      </c>
      <c r="K507" s="521" t="s">
        <v>21</v>
      </c>
      <c r="L507" s="521">
        <v>33.79</v>
      </c>
      <c r="M507" s="72">
        <v>650</v>
      </c>
      <c r="N507" s="128">
        <f t="shared" si="12"/>
        <v>6.5</v>
      </c>
    </row>
    <row r="508" spans="1:14" x14ac:dyDescent="0.2">
      <c r="A508" s="521"/>
      <c r="B508" s="474"/>
      <c r="C508" s="474">
        <v>10</v>
      </c>
      <c r="D508" s="474">
        <v>10</v>
      </c>
      <c r="E508" s="521" t="s">
        <v>33</v>
      </c>
      <c r="F508" s="521">
        <v>10</v>
      </c>
      <c r="G508" s="521"/>
      <c r="H508" s="498"/>
      <c r="I508" s="521">
        <v>0.08</v>
      </c>
      <c r="J508" s="521">
        <v>7.25</v>
      </c>
      <c r="K508" s="521">
        <v>0.26</v>
      </c>
      <c r="L508" s="521">
        <v>66.099999999999994</v>
      </c>
      <c r="M508" s="72">
        <v>670</v>
      </c>
      <c r="N508" s="128">
        <f t="shared" si="12"/>
        <v>6.7</v>
      </c>
    </row>
    <row r="509" spans="1:14" ht="20.399999999999999" x14ac:dyDescent="0.2">
      <c r="A509" s="521"/>
      <c r="B509" s="474" t="s">
        <v>146</v>
      </c>
      <c r="C509" s="474">
        <v>120</v>
      </c>
      <c r="D509" s="474">
        <v>120</v>
      </c>
      <c r="E509" s="521" t="s">
        <v>37</v>
      </c>
      <c r="F509" s="521">
        <v>120</v>
      </c>
      <c r="G509" s="521">
        <v>120</v>
      </c>
      <c r="H509" s="498">
        <v>120</v>
      </c>
      <c r="I509" s="77">
        <v>1.8</v>
      </c>
      <c r="J509" s="77">
        <v>0.84</v>
      </c>
      <c r="K509" s="77">
        <v>18.309999999999999</v>
      </c>
      <c r="L509" s="77">
        <v>74.760000000000005</v>
      </c>
      <c r="M509" s="72">
        <v>150</v>
      </c>
      <c r="N509" s="128">
        <f t="shared" si="12"/>
        <v>18</v>
      </c>
    </row>
    <row r="510" spans="1:14" ht="13.5" customHeight="1" x14ac:dyDescent="0.2">
      <c r="A510" s="521" t="s">
        <v>38</v>
      </c>
      <c r="B510" s="474" t="s">
        <v>437</v>
      </c>
      <c r="C510" s="474">
        <v>100</v>
      </c>
      <c r="D510" s="474">
        <v>100</v>
      </c>
      <c r="E510" s="521" t="s">
        <v>437</v>
      </c>
      <c r="F510" s="521">
        <v>200</v>
      </c>
      <c r="G510" s="521">
        <v>100</v>
      </c>
      <c r="H510" s="498">
        <v>100</v>
      </c>
      <c r="I510" s="77"/>
      <c r="J510" s="77"/>
      <c r="K510" s="77">
        <v>19</v>
      </c>
      <c r="L510" s="77">
        <v>75</v>
      </c>
      <c r="M510" s="72">
        <v>80</v>
      </c>
      <c r="N510" s="128">
        <f t="shared" si="12"/>
        <v>16</v>
      </c>
    </row>
    <row r="511" spans="1:14" ht="20.399999999999999" x14ac:dyDescent="0.2">
      <c r="A511" s="492"/>
      <c r="B511" s="493" t="s">
        <v>40</v>
      </c>
      <c r="C511" s="493"/>
      <c r="D511" s="493"/>
      <c r="E511" s="492"/>
      <c r="F511" s="492"/>
      <c r="G511" s="492"/>
      <c r="H511" s="492"/>
      <c r="I511" s="120" t="e">
        <f>I493+#REF!+#REF!+#REF!+I509+I510</f>
        <v>#REF!</v>
      </c>
      <c r="J511" s="120" t="e">
        <f>J493+#REF!+#REF!+#REF!+J509+J510</f>
        <v>#REF!</v>
      </c>
      <c r="K511" s="120" t="e">
        <f>K493+#REF!+#REF!+#REF!+K509+K510</f>
        <v>#REF!</v>
      </c>
      <c r="L511" s="120" t="e">
        <f>L493+#REF!+#REF!+#REF!+L509+L510</f>
        <v>#REF!</v>
      </c>
      <c r="M511" s="120"/>
      <c r="N511" s="129">
        <f>SUM(N493:N510)</f>
        <v>117.05200000000002</v>
      </c>
    </row>
    <row r="512" spans="1:14" x14ac:dyDescent="0.2">
      <c r="A512" s="551" t="s">
        <v>41</v>
      </c>
      <c r="B512" s="552"/>
      <c r="C512" s="493"/>
      <c r="D512" s="493"/>
      <c r="E512" s="92"/>
      <c r="F512" s="92"/>
      <c r="G512" s="92"/>
      <c r="H512" s="92"/>
      <c r="I512" s="92"/>
      <c r="J512" s="92"/>
      <c r="K512" s="92"/>
      <c r="L512" s="92"/>
      <c r="M512" s="72"/>
      <c r="N512" s="128"/>
    </row>
    <row r="513" spans="1:14" ht="11.25" customHeight="1" x14ac:dyDescent="0.2">
      <c r="A513" s="92" t="s">
        <v>248</v>
      </c>
      <c r="B513" s="536" t="s">
        <v>249</v>
      </c>
      <c r="C513" s="479"/>
      <c r="D513" s="479"/>
      <c r="E513" s="92" t="s">
        <v>149</v>
      </c>
      <c r="F513" s="92">
        <v>111.5</v>
      </c>
      <c r="G513" s="92">
        <v>87.5</v>
      </c>
      <c r="H513" s="92"/>
      <c r="I513" s="92">
        <v>1.67</v>
      </c>
      <c r="J513" s="92">
        <v>0.09</v>
      </c>
      <c r="K513" s="92">
        <v>8.92</v>
      </c>
      <c r="L513" s="92">
        <v>37.46</v>
      </c>
      <c r="M513" s="72">
        <v>35</v>
      </c>
      <c r="N513" s="128">
        <f t="shared" si="12"/>
        <v>3.9024999999999999</v>
      </c>
    </row>
    <row r="514" spans="1:14" x14ac:dyDescent="0.2">
      <c r="A514" s="92"/>
      <c r="B514" s="536"/>
      <c r="C514" s="479">
        <v>120</v>
      </c>
      <c r="D514" s="479">
        <v>140</v>
      </c>
      <c r="E514" s="92" t="s">
        <v>46</v>
      </c>
      <c r="F514" s="92">
        <v>35.5</v>
      </c>
      <c r="G514" s="92">
        <v>31.24</v>
      </c>
      <c r="H514" s="92"/>
      <c r="I514" s="92">
        <v>0.14000000000000001</v>
      </c>
      <c r="J514" s="92">
        <v>0.13</v>
      </c>
      <c r="K514" s="92">
        <v>3.25</v>
      </c>
      <c r="L514" s="92">
        <v>14.06</v>
      </c>
      <c r="M514" s="72">
        <v>100</v>
      </c>
      <c r="N514" s="128">
        <f t="shared" si="12"/>
        <v>3.55</v>
      </c>
    </row>
    <row r="515" spans="1:14" x14ac:dyDescent="0.2">
      <c r="A515" s="92"/>
      <c r="B515" s="479"/>
      <c r="C515" s="479"/>
      <c r="D515" s="479"/>
      <c r="E515" s="92" t="s">
        <v>189</v>
      </c>
      <c r="F515" s="92">
        <v>5</v>
      </c>
      <c r="G515" s="92">
        <v>5</v>
      </c>
      <c r="H515" s="92"/>
      <c r="I515" s="92"/>
      <c r="J515" s="92">
        <v>4.99</v>
      </c>
      <c r="K515" s="92"/>
      <c r="L515" s="92">
        <v>44.95</v>
      </c>
      <c r="M515" s="72">
        <v>140</v>
      </c>
      <c r="N515" s="128">
        <f t="shared" si="12"/>
        <v>0.7</v>
      </c>
    </row>
    <row r="516" spans="1:14" ht="20.399999999999999" x14ac:dyDescent="0.2">
      <c r="A516" s="92"/>
      <c r="B516" s="479" t="s">
        <v>250</v>
      </c>
      <c r="C516" s="479"/>
      <c r="D516" s="479"/>
      <c r="E516" s="92" t="s">
        <v>20</v>
      </c>
      <c r="F516" s="92">
        <v>2.5</v>
      </c>
      <c r="G516" s="92">
        <v>2.5</v>
      </c>
      <c r="H516" s="92"/>
      <c r="I516" s="92" t="s">
        <v>21</v>
      </c>
      <c r="J516" s="92" t="s">
        <v>21</v>
      </c>
      <c r="K516" s="92">
        <v>3.74</v>
      </c>
      <c r="L516" s="92">
        <v>14.21</v>
      </c>
      <c r="M516" s="72">
        <v>80</v>
      </c>
      <c r="N516" s="128">
        <f t="shared" si="12"/>
        <v>0.2</v>
      </c>
    </row>
    <row r="517" spans="1:14" x14ac:dyDescent="0.2">
      <c r="A517" s="92" t="s">
        <v>251</v>
      </c>
      <c r="B517" s="479"/>
      <c r="C517" s="479"/>
      <c r="D517" s="479"/>
      <c r="E517" s="521" t="s">
        <v>57</v>
      </c>
      <c r="F517" s="92">
        <v>12.5</v>
      </c>
      <c r="G517" s="92">
        <v>12.5</v>
      </c>
      <c r="H517" s="92"/>
      <c r="I517" s="92">
        <v>0.03</v>
      </c>
      <c r="J517" s="92">
        <v>2.4900000000000002</v>
      </c>
      <c r="K517" s="92">
        <v>0.4</v>
      </c>
      <c r="L517" s="92">
        <v>25.75</v>
      </c>
      <c r="M517" s="72">
        <v>190</v>
      </c>
      <c r="N517" s="128">
        <f t="shared" si="12"/>
        <v>2.375</v>
      </c>
    </row>
    <row r="518" spans="1:14" x14ac:dyDescent="0.2">
      <c r="A518" s="92"/>
      <c r="B518" s="479"/>
      <c r="C518" s="479">
        <v>5</v>
      </c>
      <c r="D518" s="479">
        <v>5</v>
      </c>
      <c r="E518" s="92" t="s">
        <v>23</v>
      </c>
      <c r="F518" s="92">
        <v>5</v>
      </c>
      <c r="G518" s="92">
        <v>5</v>
      </c>
      <c r="H518" s="92"/>
      <c r="I518" s="92">
        <v>0.65</v>
      </c>
      <c r="J518" s="92">
        <v>36.25</v>
      </c>
      <c r="K518" s="92">
        <v>0.45</v>
      </c>
      <c r="L518" s="92">
        <v>33.5</v>
      </c>
      <c r="M518" s="72">
        <v>670</v>
      </c>
      <c r="N518" s="128">
        <f t="shared" si="12"/>
        <v>3.35</v>
      </c>
    </row>
    <row r="519" spans="1:14" ht="11.25" customHeight="1" x14ac:dyDescent="0.2">
      <c r="A519" s="92" t="s">
        <v>253</v>
      </c>
      <c r="B519" s="536" t="s">
        <v>254</v>
      </c>
      <c r="C519" s="479"/>
      <c r="D519" s="479"/>
      <c r="E519" s="92" t="s">
        <v>255</v>
      </c>
      <c r="F519" s="92">
        <v>10</v>
      </c>
      <c r="G519" s="92">
        <v>10</v>
      </c>
      <c r="H519" s="92"/>
      <c r="I519" s="92">
        <v>1.07</v>
      </c>
      <c r="J519" s="92">
        <v>0.28000000000000003</v>
      </c>
      <c r="K519" s="92">
        <v>12.45</v>
      </c>
      <c r="L519" s="92">
        <v>33.9</v>
      </c>
      <c r="M519" s="72">
        <v>50</v>
      </c>
      <c r="N519" s="128">
        <f t="shared" si="12"/>
        <v>0.5</v>
      </c>
    </row>
    <row r="520" spans="1:14" x14ac:dyDescent="0.2">
      <c r="A520" s="92"/>
      <c r="B520" s="536"/>
      <c r="C520" s="479" t="s">
        <v>58</v>
      </c>
      <c r="D520" s="479" t="s">
        <v>58</v>
      </c>
      <c r="E520" s="92" t="s">
        <v>51</v>
      </c>
      <c r="F520" s="92">
        <v>100</v>
      </c>
      <c r="G520" s="92">
        <v>75</v>
      </c>
      <c r="H520" s="92"/>
      <c r="I520" s="92">
        <v>2</v>
      </c>
      <c r="J520" s="92">
        <v>0.28000000000000003</v>
      </c>
      <c r="K520" s="92">
        <v>12.45</v>
      </c>
      <c r="L520" s="92">
        <v>57.61</v>
      </c>
      <c r="M520" s="72">
        <v>35</v>
      </c>
      <c r="N520" s="128">
        <f t="shared" si="12"/>
        <v>3.5</v>
      </c>
    </row>
    <row r="521" spans="1:14" x14ac:dyDescent="0.2">
      <c r="A521" s="92"/>
      <c r="B521" s="536"/>
      <c r="C521" s="479"/>
      <c r="D521" s="479"/>
      <c r="E521" s="92" t="s">
        <v>44</v>
      </c>
      <c r="F521" s="92">
        <v>12.5</v>
      </c>
      <c r="G521" s="92">
        <v>10</v>
      </c>
      <c r="H521" s="92"/>
      <c r="I521" s="92">
        <v>0.16</v>
      </c>
      <c r="J521" s="92">
        <v>0.01</v>
      </c>
      <c r="K521" s="92">
        <v>0.84</v>
      </c>
      <c r="L521" s="92">
        <v>3.41</v>
      </c>
      <c r="M521" s="72">
        <v>45</v>
      </c>
      <c r="N521" s="128">
        <f t="shared" si="12"/>
        <v>0.5625</v>
      </c>
    </row>
    <row r="522" spans="1:14" x14ac:dyDescent="0.2">
      <c r="A522" s="92"/>
      <c r="B522" s="479"/>
      <c r="C522" s="479"/>
      <c r="D522" s="479"/>
      <c r="E522" s="92" t="s">
        <v>53</v>
      </c>
      <c r="F522" s="92">
        <v>12</v>
      </c>
      <c r="G522" s="92">
        <v>10</v>
      </c>
      <c r="H522" s="92"/>
      <c r="I522" s="92">
        <v>0.16</v>
      </c>
      <c r="J522" s="92" t="s">
        <v>21</v>
      </c>
      <c r="K522" s="92">
        <v>0.98</v>
      </c>
      <c r="L522" s="92">
        <v>4.13</v>
      </c>
      <c r="M522" s="72">
        <v>40</v>
      </c>
      <c r="N522" s="128">
        <f t="shared" si="12"/>
        <v>0.48</v>
      </c>
    </row>
    <row r="523" spans="1:14" x14ac:dyDescent="0.2">
      <c r="A523" s="92"/>
      <c r="B523" s="479"/>
      <c r="C523" s="479"/>
      <c r="D523" s="479"/>
      <c r="E523" s="92" t="s">
        <v>23</v>
      </c>
      <c r="F523" s="92">
        <v>2.5</v>
      </c>
      <c r="G523" s="92">
        <v>2.5</v>
      </c>
      <c r="H523" s="92"/>
      <c r="I523" s="92">
        <v>2.1999999999999999E-2</v>
      </c>
      <c r="J523" s="92">
        <v>2.0299999999999998</v>
      </c>
      <c r="K523" s="92">
        <v>7.2999999999999995E-2</v>
      </c>
      <c r="L523" s="92">
        <v>18.510000000000002</v>
      </c>
      <c r="M523" s="72">
        <v>670</v>
      </c>
      <c r="N523" s="128">
        <f t="shared" si="12"/>
        <v>1.675</v>
      </c>
    </row>
    <row r="524" spans="1:14" x14ac:dyDescent="0.2">
      <c r="A524" s="92"/>
      <c r="B524" s="479"/>
      <c r="C524" s="479"/>
      <c r="D524" s="479"/>
      <c r="E524" s="92" t="s">
        <v>22</v>
      </c>
      <c r="F524" s="92">
        <v>1</v>
      </c>
      <c r="G524" s="92"/>
      <c r="H524" s="92"/>
      <c r="I524" s="92" t="s">
        <v>21</v>
      </c>
      <c r="J524" s="92" t="s">
        <v>21</v>
      </c>
      <c r="K524" s="92" t="s">
        <v>21</v>
      </c>
      <c r="L524" s="92" t="s">
        <v>21</v>
      </c>
      <c r="M524" s="72">
        <v>16</v>
      </c>
      <c r="N524" s="128">
        <f t="shared" si="12"/>
        <v>1.6E-2</v>
      </c>
    </row>
    <row r="525" spans="1:14" x14ac:dyDescent="0.2">
      <c r="A525" s="92"/>
      <c r="B525" s="479"/>
      <c r="C525" s="479"/>
      <c r="D525" s="479"/>
      <c r="E525" s="92" t="s">
        <v>256</v>
      </c>
      <c r="F525" s="92">
        <v>40</v>
      </c>
      <c r="G525" s="92" t="s">
        <v>115</v>
      </c>
      <c r="H525" s="92"/>
      <c r="I525" s="92">
        <v>10.4</v>
      </c>
      <c r="J525" s="92">
        <v>6.48</v>
      </c>
      <c r="K525" s="92" t="s">
        <v>21</v>
      </c>
      <c r="L525" s="92">
        <v>88.29</v>
      </c>
      <c r="M525" s="72">
        <v>440</v>
      </c>
      <c r="N525" s="128">
        <f t="shared" si="12"/>
        <v>17.600000000000001</v>
      </c>
    </row>
    <row r="526" spans="1:14" ht="20.399999999999999" x14ac:dyDescent="0.2">
      <c r="A526" s="92" t="s">
        <v>257</v>
      </c>
      <c r="B526" s="479" t="s">
        <v>258</v>
      </c>
      <c r="C526" s="479"/>
      <c r="D526" s="479"/>
      <c r="E526" s="92" t="s">
        <v>155</v>
      </c>
      <c r="F526" s="92">
        <v>76</v>
      </c>
      <c r="G526" s="92">
        <v>56</v>
      </c>
      <c r="H526" s="92"/>
      <c r="I526" s="102">
        <v>14.14</v>
      </c>
      <c r="J526" s="102">
        <v>9.1199999999999992</v>
      </c>
      <c r="K526" s="92"/>
      <c r="L526" s="92">
        <v>124.3</v>
      </c>
      <c r="M526" s="72">
        <v>440</v>
      </c>
      <c r="N526" s="128">
        <f t="shared" si="12"/>
        <v>33.44</v>
      </c>
    </row>
    <row r="527" spans="1:14" x14ac:dyDescent="0.2">
      <c r="A527" s="92"/>
      <c r="B527" s="479"/>
      <c r="C527" s="479">
        <v>75</v>
      </c>
      <c r="D527" s="479">
        <v>75</v>
      </c>
      <c r="E527" s="92" t="s">
        <v>53</v>
      </c>
      <c r="F527" s="92">
        <v>10</v>
      </c>
      <c r="G527" s="92">
        <v>8</v>
      </c>
      <c r="H527" s="92"/>
      <c r="I527" s="92"/>
      <c r="J527" s="92" t="s">
        <v>21</v>
      </c>
      <c r="K527" s="92">
        <v>1.04</v>
      </c>
      <c r="L527" s="92">
        <v>2.75</v>
      </c>
      <c r="M527" s="72">
        <v>40</v>
      </c>
      <c r="N527" s="128">
        <f t="shared" si="12"/>
        <v>0.4</v>
      </c>
    </row>
    <row r="528" spans="1:14" x14ac:dyDescent="0.2">
      <c r="A528" s="92"/>
      <c r="B528" s="479"/>
      <c r="C528" s="479"/>
      <c r="D528" s="479"/>
      <c r="E528" s="92" t="s">
        <v>22</v>
      </c>
      <c r="F528" s="92">
        <v>1</v>
      </c>
      <c r="G528" s="92">
        <v>1</v>
      </c>
      <c r="H528" s="92"/>
      <c r="I528" s="92" t="s">
        <v>21</v>
      </c>
      <c r="J528" s="92" t="s">
        <v>21</v>
      </c>
      <c r="K528" s="92" t="s">
        <v>21</v>
      </c>
      <c r="L528" s="92" t="s">
        <v>21</v>
      </c>
      <c r="M528" s="72">
        <v>16</v>
      </c>
      <c r="N528" s="128">
        <f t="shared" si="12"/>
        <v>1.6E-2</v>
      </c>
    </row>
    <row r="529" spans="1:14" x14ac:dyDescent="0.2">
      <c r="A529" s="92"/>
      <c r="B529" s="479"/>
      <c r="C529" s="479"/>
      <c r="D529" s="479"/>
      <c r="E529" s="92" t="s">
        <v>259</v>
      </c>
      <c r="F529" s="92">
        <v>14</v>
      </c>
      <c r="G529" s="92">
        <v>14</v>
      </c>
      <c r="H529" s="92"/>
      <c r="I529" s="92">
        <v>1.21</v>
      </c>
      <c r="J529" s="92">
        <v>0.21</v>
      </c>
      <c r="K529" s="92">
        <v>5.59</v>
      </c>
      <c r="L529" s="92">
        <v>20.9</v>
      </c>
      <c r="M529" s="72">
        <v>60</v>
      </c>
      <c r="N529" s="128">
        <f t="shared" si="12"/>
        <v>0.84</v>
      </c>
    </row>
    <row r="530" spans="1:14" x14ac:dyDescent="0.2">
      <c r="A530" s="92"/>
      <c r="B530" s="479"/>
      <c r="C530" s="479"/>
      <c r="D530" s="479"/>
      <c r="E530" s="92" t="s">
        <v>260</v>
      </c>
      <c r="F530" s="92">
        <v>8</v>
      </c>
      <c r="G530" s="92">
        <v>8</v>
      </c>
      <c r="H530" s="92"/>
      <c r="I530" s="92">
        <v>0.52</v>
      </c>
      <c r="J530" s="92">
        <v>0.09</v>
      </c>
      <c r="K530" s="92">
        <v>3.68</v>
      </c>
      <c r="L530" s="92">
        <v>14.48</v>
      </c>
      <c r="M530" s="72">
        <v>100</v>
      </c>
      <c r="N530" s="128">
        <f t="shared" si="12"/>
        <v>0.8</v>
      </c>
    </row>
    <row r="531" spans="1:14" x14ac:dyDescent="0.2">
      <c r="A531" s="92"/>
      <c r="B531" s="479"/>
      <c r="C531" s="479"/>
      <c r="D531" s="479"/>
      <c r="E531" s="92" t="s">
        <v>261</v>
      </c>
      <c r="F531" s="92">
        <v>5</v>
      </c>
      <c r="G531" s="92">
        <v>5</v>
      </c>
      <c r="H531" s="92"/>
      <c r="I531" s="92"/>
      <c r="J531" s="92">
        <v>4.99</v>
      </c>
      <c r="K531" s="92"/>
      <c r="L531" s="92">
        <v>44.85</v>
      </c>
      <c r="M531" s="72">
        <v>140</v>
      </c>
      <c r="N531" s="128">
        <f t="shared" si="12"/>
        <v>0.7</v>
      </c>
    </row>
    <row r="532" spans="1:14" x14ac:dyDescent="0.2">
      <c r="A532" s="92"/>
      <c r="B532" s="479"/>
      <c r="C532" s="479"/>
      <c r="D532" s="479"/>
      <c r="E532" s="92" t="s">
        <v>262</v>
      </c>
      <c r="F532" s="92">
        <v>17</v>
      </c>
      <c r="G532" s="92">
        <v>17</v>
      </c>
      <c r="H532" s="92"/>
      <c r="I532" s="92"/>
      <c r="J532" s="92"/>
      <c r="K532" s="92"/>
      <c r="L532" s="92"/>
      <c r="M532" s="72">
        <v>65</v>
      </c>
      <c r="N532" s="128">
        <f t="shared" si="12"/>
        <v>1.105</v>
      </c>
    </row>
    <row r="533" spans="1:14" ht="11.25" customHeight="1" x14ac:dyDescent="0.2">
      <c r="A533" s="92" t="s">
        <v>263</v>
      </c>
      <c r="B533" s="539" t="s">
        <v>264</v>
      </c>
      <c r="C533" s="482"/>
      <c r="D533" s="482"/>
      <c r="E533" s="92" t="s">
        <v>265</v>
      </c>
      <c r="F533" s="92">
        <v>47.6</v>
      </c>
      <c r="G533" s="92">
        <v>47.6</v>
      </c>
      <c r="H533" s="92"/>
      <c r="I533" s="92">
        <v>5.99</v>
      </c>
      <c r="J533" s="92">
        <v>1.55</v>
      </c>
      <c r="K533" s="92">
        <v>29.76</v>
      </c>
      <c r="L533" s="92">
        <v>157.9</v>
      </c>
      <c r="M533" s="72">
        <v>100</v>
      </c>
      <c r="N533" s="128">
        <f t="shared" si="12"/>
        <v>4.76</v>
      </c>
    </row>
    <row r="534" spans="1:14" x14ac:dyDescent="0.2">
      <c r="A534" s="92"/>
      <c r="B534" s="540"/>
      <c r="C534" s="483">
        <v>130</v>
      </c>
      <c r="D534" s="483">
        <v>180</v>
      </c>
      <c r="E534" s="92" t="s">
        <v>23</v>
      </c>
      <c r="F534" s="92">
        <v>4.5</v>
      </c>
      <c r="G534" s="92">
        <v>4.5</v>
      </c>
      <c r="H534" s="92"/>
      <c r="I534" s="92">
        <v>0.04</v>
      </c>
      <c r="J534" s="92">
        <v>3.6</v>
      </c>
      <c r="K534" s="92">
        <v>0.13</v>
      </c>
      <c r="L534" s="92">
        <v>33.049999999999997</v>
      </c>
      <c r="M534" s="72">
        <v>670</v>
      </c>
      <c r="N534" s="128">
        <f t="shared" si="12"/>
        <v>3.0150000000000001</v>
      </c>
    </row>
    <row r="535" spans="1:14" x14ac:dyDescent="0.2">
      <c r="A535" s="92"/>
      <c r="B535" s="479"/>
      <c r="C535" s="479"/>
      <c r="D535" s="479"/>
      <c r="E535" s="92" t="s">
        <v>22</v>
      </c>
      <c r="F535" s="92">
        <v>2</v>
      </c>
      <c r="G535" s="92">
        <v>2</v>
      </c>
      <c r="H535" s="92"/>
      <c r="I535" s="92" t="s">
        <v>21</v>
      </c>
      <c r="J535" s="92" t="s">
        <v>21</v>
      </c>
      <c r="K535" s="92" t="s">
        <v>21</v>
      </c>
      <c r="L535" s="92" t="s">
        <v>21</v>
      </c>
      <c r="M535" s="72">
        <v>16</v>
      </c>
      <c r="N535" s="128">
        <f t="shared" si="12"/>
        <v>3.2000000000000001E-2</v>
      </c>
    </row>
    <row r="536" spans="1:14" ht="11.25" customHeight="1" x14ac:dyDescent="0.2">
      <c r="A536" s="92" t="s">
        <v>71</v>
      </c>
      <c r="B536" s="537" t="s">
        <v>163</v>
      </c>
      <c r="C536" s="480"/>
      <c r="D536" s="480"/>
      <c r="E536" s="92" t="s">
        <v>330</v>
      </c>
      <c r="F536" s="92">
        <v>25</v>
      </c>
      <c r="G536" s="92"/>
      <c r="H536" s="92"/>
      <c r="I536" s="92">
        <v>1.04</v>
      </c>
      <c r="J536" s="92" t="s">
        <v>21</v>
      </c>
      <c r="K536" s="102">
        <v>11</v>
      </c>
      <c r="L536" s="108">
        <v>46.8</v>
      </c>
      <c r="M536" s="72">
        <v>148</v>
      </c>
      <c r="N536" s="128">
        <f t="shared" si="12"/>
        <v>3.7</v>
      </c>
    </row>
    <row r="537" spans="1:14" x14ac:dyDescent="0.2">
      <c r="A537" s="92"/>
      <c r="B537" s="538"/>
      <c r="C537" s="481">
        <v>200</v>
      </c>
      <c r="D537" s="481">
        <v>200</v>
      </c>
      <c r="E537" s="92" t="s">
        <v>20</v>
      </c>
      <c r="F537" s="92">
        <v>20</v>
      </c>
      <c r="G537" s="92"/>
      <c r="H537" s="92"/>
      <c r="I537" s="92" t="s">
        <v>21</v>
      </c>
      <c r="J537" s="92" t="s">
        <v>21</v>
      </c>
      <c r="K537" s="92">
        <v>19.96</v>
      </c>
      <c r="L537" s="108">
        <v>75.8</v>
      </c>
      <c r="M537" s="72">
        <v>80</v>
      </c>
      <c r="N537" s="128">
        <f t="shared" si="12"/>
        <v>1.6</v>
      </c>
    </row>
    <row r="538" spans="1:14" x14ac:dyDescent="0.2">
      <c r="A538" s="92"/>
      <c r="B538" s="474" t="s">
        <v>72</v>
      </c>
      <c r="C538" s="474" t="s">
        <v>378</v>
      </c>
      <c r="D538" s="474" t="s">
        <v>379</v>
      </c>
      <c r="E538" s="83" t="s">
        <v>73</v>
      </c>
      <c r="F538" s="83">
        <v>40</v>
      </c>
      <c r="G538" s="83">
        <v>40</v>
      </c>
      <c r="H538" s="84">
        <v>40</v>
      </c>
      <c r="I538" s="521">
        <v>3.48</v>
      </c>
      <c r="J538" s="521">
        <v>0.6</v>
      </c>
      <c r="K538" s="521">
        <v>16</v>
      </c>
      <c r="L538" s="521">
        <v>83.6</v>
      </c>
      <c r="M538" s="72">
        <v>60</v>
      </c>
      <c r="N538" s="128">
        <f t="shared" si="12"/>
        <v>2.4</v>
      </c>
    </row>
    <row r="539" spans="1:14" x14ac:dyDescent="0.2">
      <c r="A539" s="92"/>
      <c r="B539" s="474"/>
      <c r="C539" s="474"/>
      <c r="D539" s="474"/>
      <c r="E539" s="521" t="s">
        <v>74</v>
      </c>
      <c r="F539" s="521">
        <v>80</v>
      </c>
      <c r="G539" s="521">
        <v>80</v>
      </c>
      <c r="H539" s="498">
        <v>80</v>
      </c>
      <c r="I539" s="521">
        <v>5.28</v>
      </c>
      <c r="J539" s="521">
        <v>0.96</v>
      </c>
      <c r="K539" s="521">
        <v>28.24</v>
      </c>
      <c r="L539" s="521">
        <v>144.80000000000001</v>
      </c>
      <c r="M539" s="72">
        <v>51</v>
      </c>
      <c r="N539" s="128">
        <f t="shared" si="12"/>
        <v>4.08</v>
      </c>
    </row>
    <row r="540" spans="1:14" ht="12" customHeight="1" x14ac:dyDescent="0.2">
      <c r="A540" s="189"/>
      <c r="B540" s="606" t="s">
        <v>347</v>
      </c>
      <c r="C540" s="513"/>
      <c r="D540" s="513"/>
      <c r="E540" s="176" t="s">
        <v>65</v>
      </c>
      <c r="F540" s="182">
        <v>30</v>
      </c>
      <c r="G540" s="182"/>
      <c r="H540" s="182"/>
      <c r="I540" s="182">
        <v>3.09</v>
      </c>
      <c r="J540" s="182">
        <v>0.33</v>
      </c>
      <c r="K540" s="182">
        <v>20.6</v>
      </c>
      <c r="L540" s="182">
        <v>100.2</v>
      </c>
      <c r="M540" s="181">
        <v>40</v>
      </c>
      <c r="N540" s="128">
        <f t="shared" si="12"/>
        <v>1.2</v>
      </c>
    </row>
    <row r="541" spans="1:14" ht="11.4" x14ac:dyDescent="0.2">
      <c r="A541" s="189"/>
      <c r="B541" s="607"/>
      <c r="C541" s="514">
        <v>90</v>
      </c>
      <c r="D541" s="514">
        <v>90</v>
      </c>
      <c r="E541" s="176" t="s">
        <v>454</v>
      </c>
      <c r="F541" s="182">
        <v>4.8000000000000001E-2</v>
      </c>
      <c r="G541" s="182">
        <v>2</v>
      </c>
      <c r="H541" s="182"/>
      <c r="I541" s="182">
        <v>0.25</v>
      </c>
      <c r="J541" s="182">
        <v>0.23</v>
      </c>
      <c r="K541" s="182">
        <v>0.01</v>
      </c>
      <c r="L541" s="182">
        <v>3.14</v>
      </c>
      <c r="M541" s="181">
        <v>12</v>
      </c>
      <c r="N541" s="128">
        <f>F541*M541</f>
        <v>0.57600000000000007</v>
      </c>
    </row>
    <row r="542" spans="1:14" ht="11.4" x14ac:dyDescent="0.2">
      <c r="A542" s="189"/>
      <c r="B542" s="175"/>
      <c r="C542" s="175"/>
      <c r="D542" s="175"/>
      <c r="E542" s="176" t="s">
        <v>361</v>
      </c>
      <c r="F542" s="182">
        <v>12</v>
      </c>
      <c r="G542" s="182"/>
      <c r="H542" s="182"/>
      <c r="I542" s="182">
        <v>0.38</v>
      </c>
      <c r="J542" s="182">
        <v>1.34</v>
      </c>
      <c r="K542" s="182">
        <v>0.38</v>
      </c>
      <c r="L542" s="182">
        <v>6.96</v>
      </c>
      <c r="M542" s="181">
        <v>65</v>
      </c>
      <c r="N542" s="128">
        <f t="shared" si="12"/>
        <v>0.78</v>
      </c>
    </row>
    <row r="543" spans="1:14" ht="11.4" x14ac:dyDescent="0.2">
      <c r="A543" s="189"/>
      <c r="B543" s="175"/>
      <c r="C543" s="175"/>
      <c r="D543" s="175"/>
      <c r="E543" s="176" t="s">
        <v>20</v>
      </c>
      <c r="F543" s="182">
        <v>9.6</v>
      </c>
      <c r="G543" s="182"/>
      <c r="H543" s="182"/>
      <c r="I543" s="182"/>
      <c r="J543" s="182"/>
      <c r="K543" s="182">
        <v>9.5</v>
      </c>
      <c r="L543" s="182">
        <v>36.299999999999997</v>
      </c>
      <c r="M543" s="181">
        <v>80</v>
      </c>
      <c r="N543" s="128">
        <f t="shared" si="12"/>
        <v>0.76800000000000002</v>
      </c>
    </row>
    <row r="544" spans="1:14" ht="11.4" x14ac:dyDescent="0.2">
      <c r="A544" s="189"/>
      <c r="B544" s="175"/>
      <c r="C544" s="175"/>
      <c r="D544" s="175"/>
      <c r="E544" s="176" t="s">
        <v>129</v>
      </c>
      <c r="F544" s="182">
        <v>1.2</v>
      </c>
      <c r="G544" s="182"/>
      <c r="H544" s="182"/>
      <c r="I544" s="182"/>
      <c r="J544" s="182"/>
      <c r="K544" s="182"/>
      <c r="L544" s="182"/>
      <c r="M544" s="181">
        <v>400</v>
      </c>
      <c r="N544" s="128">
        <f t="shared" si="12"/>
        <v>0.48</v>
      </c>
    </row>
    <row r="545" spans="1:15" ht="11.25" customHeight="1" x14ac:dyDescent="0.2">
      <c r="A545" s="189"/>
      <c r="B545" s="175"/>
      <c r="C545" s="175"/>
      <c r="D545" s="175"/>
      <c r="E545" s="176" t="s">
        <v>23</v>
      </c>
      <c r="F545" s="182">
        <v>2.5</v>
      </c>
      <c r="G545" s="182"/>
      <c r="H545" s="182"/>
      <c r="I545" s="182">
        <v>0.02</v>
      </c>
      <c r="J545" s="182">
        <v>1.8</v>
      </c>
      <c r="K545" s="182">
        <v>0.03</v>
      </c>
      <c r="L545" s="182">
        <v>16.5</v>
      </c>
      <c r="M545" s="181">
        <v>670</v>
      </c>
      <c r="N545" s="128">
        <f t="shared" si="12"/>
        <v>1.675</v>
      </c>
    </row>
    <row r="546" spans="1:15" ht="11.4" x14ac:dyDescent="0.2">
      <c r="A546" s="189"/>
      <c r="B546" s="175"/>
      <c r="C546" s="175"/>
      <c r="D546" s="175"/>
      <c r="E546" s="176" t="s">
        <v>50</v>
      </c>
      <c r="F546" s="182">
        <v>75</v>
      </c>
      <c r="G546" s="182">
        <v>60</v>
      </c>
      <c r="H546" s="182"/>
      <c r="I546" s="182">
        <v>1.08</v>
      </c>
      <c r="J546" s="182"/>
      <c r="K546" s="182">
        <v>2.7</v>
      </c>
      <c r="L546" s="182">
        <v>16.2</v>
      </c>
      <c r="M546" s="181">
        <v>40</v>
      </c>
      <c r="N546" s="128">
        <f t="shared" si="12"/>
        <v>3</v>
      </c>
    </row>
    <row r="547" spans="1:15" ht="11.4" x14ac:dyDescent="0.2">
      <c r="A547" s="189"/>
      <c r="B547" s="175"/>
      <c r="C547" s="175"/>
      <c r="D547" s="175"/>
      <c r="E547" s="176" t="s">
        <v>349</v>
      </c>
      <c r="F547" s="182">
        <v>3.5</v>
      </c>
      <c r="G547" s="182">
        <v>2.9</v>
      </c>
      <c r="H547" s="182"/>
      <c r="I547" s="182">
        <v>0.04</v>
      </c>
      <c r="J547" s="182"/>
      <c r="K547" s="182">
        <v>0.26</v>
      </c>
      <c r="L547" s="182">
        <v>1.18</v>
      </c>
      <c r="M547" s="181">
        <v>40</v>
      </c>
      <c r="N547" s="128">
        <f t="shared" si="12"/>
        <v>0.14000000000000001</v>
      </c>
    </row>
    <row r="548" spans="1:15" ht="11.4" x14ac:dyDescent="0.2">
      <c r="A548" s="189"/>
      <c r="B548" s="175"/>
      <c r="C548" s="175"/>
      <c r="D548" s="175"/>
      <c r="E548" s="176" t="s">
        <v>22</v>
      </c>
      <c r="F548" s="182">
        <v>1</v>
      </c>
      <c r="G548" s="182"/>
      <c r="H548" s="182"/>
      <c r="I548" s="182"/>
      <c r="J548" s="182"/>
      <c r="K548" s="182"/>
      <c r="L548" s="182"/>
      <c r="M548" s="181">
        <v>16</v>
      </c>
      <c r="N548" s="128">
        <f t="shared" si="12"/>
        <v>1.6E-2</v>
      </c>
    </row>
    <row r="549" spans="1:15" ht="15.75" customHeight="1" x14ac:dyDescent="0.2">
      <c r="A549" s="189"/>
      <c r="B549" s="175"/>
      <c r="C549" s="175"/>
      <c r="D549" s="175"/>
      <c r="E549" s="176" t="s">
        <v>23</v>
      </c>
      <c r="F549" s="182">
        <v>12</v>
      </c>
      <c r="G549" s="182"/>
      <c r="H549" s="182"/>
      <c r="I549" s="182">
        <v>0.09</v>
      </c>
      <c r="J549" s="182"/>
      <c r="K549" s="182">
        <v>0.15</v>
      </c>
      <c r="L549" s="182">
        <v>78.599999999999994</v>
      </c>
      <c r="M549" s="181">
        <v>670</v>
      </c>
      <c r="N549" s="128">
        <f t="shared" si="12"/>
        <v>8.0399999999999991</v>
      </c>
    </row>
    <row r="550" spans="1:15" ht="11.25" customHeight="1" x14ac:dyDescent="0.2">
      <c r="A550" s="113"/>
      <c r="B550" s="479" t="s">
        <v>462</v>
      </c>
      <c r="C550" s="479">
        <v>100</v>
      </c>
      <c r="D550" s="479">
        <v>100</v>
      </c>
      <c r="E550" s="92" t="s">
        <v>462</v>
      </c>
      <c r="F550" s="113">
        <v>100</v>
      </c>
      <c r="G550" s="92">
        <v>100</v>
      </c>
      <c r="H550" s="92"/>
      <c r="I550" s="92">
        <v>0.2</v>
      </c>
      <c r="J550" s="92">
        <v>5.4</v>
      </c>
      <c r="K550" s="92">
        <v>32</v>
      </c>
      <c r="L550" s="92">
        <v>144</v>
      </c>
      <c r="M550" s="72">
        <v>500</v>
      </c>
      <c r="N550" s="128">
        <f t="shared" si="12"/>
        <v>50</v>
      </c>
    </row>
    <row r="551" spans="1:15" s="212" customFormat="1" x14ac:dyDescent="0.2">
      <c r="A551" s="492"/>
      <c r="B551" s="493" t="s">
        <v>84</v>
      </c>
      <c r="C551" s="493"/>
      <c r="D551" s="493"/>
      <c r="E551" s="492"/>
      <c r="F551" s="492"/>
      <c r="G551" s="492"/>
      <c r="H551" s="492"/>
      <c r="I551" s="120">
        <v>84.291999999999987</v>
      </c>
      <c r="J551" s="120">
        <v>91.679000000000002</v>
      </c>
      <c r="K551" s="120">
        <v>243.10300000000001</v>
      </c>
      <c r="L551" s="120">
        <v>1650.02</v>
      </c>
      <c r="M551" s="95"/>
      <c r="N551" s="129">
        <f>SUM(N513:N550)</f>
        <v>161.97400000000002</v>
      </c>
    </row>
    <row r="552" spans="1:15" s="212" customFormat="1" x14ac:dyDescent="0.2">
      <c r="A552" s="452"/>
      <c r="B552" s="526" t="s">
        <v>245</v>
      </c>
      <c r="C552" s="526"/>
      <c r="D552" s="526"/>
      <c r="E552" s="452"/>
      <c r="F552" s="452"/>
      <c r="G552" s="452"/>
      <c r="H552" s="444"/>
      <c r="I552" s="453" t="e">
        <f>I551+I511</f>
        <v>#REF!</v>
      </c>
      <c r="J552" s="453" t="e">
        <f>J551+J511</f>
        <v>#REF!</v>
      </c>
      <c r="K552" s="453" t="e">
        <f>K551+K511</f>
        <v>#REF!</v>
      </c>
      <c r="L552" s="453" t="e">
        <f>L551+L511</f>
        <v>#REF!</v>
      </c>
      <c r="M552" s="453"/>
      <c r="N552" s="438">
        <f>N551+N511</f>
        <v>279.02600000000007</v>
      </c>
    </row>
    <row r="553" spans="1:15" ht="20.399999999999999" x14ac:dyDescent="0.2">
      <c r="A553" s="486" t="s">
        <v>1</v>
      </c>
      <c r="B553" s="475" t="s">
        <v>2</v>
      </c>
      <c r="C553" s="475"/>
      <c r="D553" s="475"/>
      <c r="E553" s="486" t="s">
        <v>3</v>
      </c>
      <c r="F553" s="486" t="s">
        <v>4</v>
      </c>
      <c r="G553" s="486" t="s">
        <v>5</v>
      </c>
      <c r="H553" s="486" t="s">
        <v>6</v>
      </c>
      <c r="I553" s="486" t="s">
        <v>7</v>
      </c>
      <c r="J553" s="486" t="s">
        <v>8</v>
      </c>
      <c r="K553" s="486" t="s">
        <v>9</v>
      </c>
      <c r="L553" s="486" t="s">
        <v>10</v>
      </c>
      <c r="M553" s="72" t="s">
        <v>11</v>
      </c>
      <c r="N553" s="128"/>
    </row>
    <row r="554" spans="1:15" x14ac:dyDescent="0.2">
      <c r="A554" s="634" t="s">
        <v>350</v>
      </c>
      <c r="B554" s="635"/>
      <c r="C554" s="494"/>
      <c r="D554" s="494"/>
      <c r="E554" s="492"/>
      <c r="F554" s="492"/>
      <c r="G554" s="492"/>
      <c r="H554" s="492"/>
      <c r="I554" s="492"/>
      <c r="J554" s="492"/>
      <c r="K554" s="492"/>
      <c r="L554" s="492"/>
      <c r="M554" s="72"/>
      <c r="N554" s="128"/>
    </row>
    <row r="555" spans="1:15" ht="11.25" customHeight="1" x14ac:dyDescent="0.2">
      <c r="A555" s="552" t="s">
        <v>14</v>
      </c>
      <c r="B555" s="554"/>
      <c r="C555" s="495"/>
      <c r="D555" s="495"/>
      <c r="E555" s="92"/>
      <c r="F555" s="92"/>
      <c r="G555" s="92"/>
      <c r="H555" s="92"/>
      <c r="I555" s="92"/>
      <c r="J555" s="92"/>
      <c r="K555" s="92"/>
      <c r="L555" s="92"/>
      <c r="M555" s="72"/>
      <c r="N555" s="128"/>
    </row>
    <row r="556" spans="1:15" ht="12" customHeight="1" x14ac:dyDescent="0.2">
      <c r="A556" s="521" t="s">
        <v>15</v>
      </c>
      <c r="B556" s="541" t="s">
        <v>351</v>
      </c>
      <c r="C556" s="484"/>
      <c r="D556" s="484"/>
      <c r="E556" s="521" t="s">
        <v>352</v>
      </c>
      <c r="F556" s="521">
        <v>33.299999999999997</v>
      </c>
      <c r="G556" s="521">
        <v>33.299999999999997</v>
      </c>
      <c r="H556" s="498"/>
      <c r="I556" s="521">
        <v>3.4</v>
      </c>
      <c r="J556" s="521">
        <v>0.33</v>
      </c>
      <c r="K556" s="521">
        <v>22.5</v>
      </c>
      <c r="L556" s="521">
        <v>109.2</v>
      </c>
      <c r="M556" s="72">
        <v>53</v>
      </c>
      <c r="N556" s="128">
        <f t="shared" si="12"/>
        <v>1.7648999999999999</v>
      </c>
    </row>
    <row r="557" spans="1:15" x14ac:dyDescent="0.2">
      <c r="A557" s="521"/>
      <c r="B557" s="608"/>
      <c r="C557" s="515" t="s">
        <v>408</v>
      </c>
      <c r="D557" s="515" t="s">
        <v>409</v>
      </c>
      <c r="E557" s="521" t="s">
        <v>20</v>
      </c>
      <c r="F557" s="521">
        <v>7.5</v>
      </c>
      <c r="G557" s="521">
        <v>7.5</v>
      </c>
      <c r="H557" s="498"/>
      <c r="I557" s="521" t="s">
        <v>21</v>
      </c>
      <c r="J557" s="521" t="s">
        <v>21</v>
      </c>
      <c r="K557" s="521">
        <v>7.4</v>
      </c>
      <c r="L557" s="521">
        <v>28.4</v>
      </c>
      <c r="M557" s="72">
        <v>80</v>
      </c>
      <c r="N557" s="128">
        <f t="shared" si="12"/>
        <v>0.6</v>
      </c>
      <c r="O557" s="190"/>
    </row>
    <row r="558" spans="1:15" x14ac:dyDescent="0.2">
      <c r="A558" s="521"/>
      <c r="B558" s="485"/>
      <c r="C558" s="485"/>
      <c r="D558" s="485"/>
      <c r="E558" s="521" t="s">
        <v>22</v>
      </c>
      <c r="F558" s="521">
        <v>0.06</v>
      </c>
      <c r="G558" s="521">
        <v>0.06</v>
      </c>
      <c r="H558" s="498"/>
      <c r="I558" s="521"/>
      <c r="J558" s="521"/>
      <c r="K558" s="521"/>
      <c r="L558" s="521"/>
      <c r="M558" s="72">
        <v>16</v>
      </c>
      <c r="N558" s="128">
        <f t="shared" si="12"/>
        <v>9.5999999999999992E-4</v>
      </c>
    </row>
    <row r="559" spans="1:15" x14ac:dyDescent="0.2">
      <c r="A559" s="521"/>
      <c r="B559" s="474"/>
      <c r="C559" s="474"/>
      <c r="D559" s="474"/>
      <c r="E559" s="521" t="s">
        <v>19</v>
      </c>
      <c r="F559" s="521">
        <v>73.8</v>
      </c>
      <c r="G559" s="521">
        <v>73.8</v>
      </c>
      <c r="H559" s="498"/>
      <c r="I559" s="521">
        <v>2.08</v>
      </c>
      <c r="J559" s="521">
        <v>2.36</v>
      </c>
      <c r="K559" s="521">
        <v>3.49</v>
      </c>
      <c r="L559" s="521">
        <v>42.8</v>
      </c>
      <c r="M559" s="72">
        <v>65</v>
      </c>
      <c r="N559" s="128">
        <f t="shared" si="12"/>
        <v>4.7969999999999997</v>
      </c>
    </row>
    <row r="560" spans="1:15" x14ac:dyDescent="0.2">
      <c r="A560" s="521"/>
      <c r="B560" s="474"/>
      <c r="C560" s="474"/>
      <c r="D560" s="474"/>
      <c r="E560" s="521" t="s">
        <v>23</v>
      </c>
      <c r="F560" s="521">
        <v>5</v>
      </c>
      <c r="G560" s="521">
        <v>5</v>
      </c>
      <c r="H560" s="498"/>
      <c r="I560" s="521">
        <v>0.04</v>
      </c>
      <c r="J560" s="521">
        <v>3.6</v>
      </c>
      <c r="K560" s="521">
        <v>0.28000000000000003</v>
      </c>
      <c r="L560" s="521">
        <v>33.049999999999997</v>
      </c>
      <c r="M560" s="72">
        <v>670</v>
      </c>
      <c r="N560" s="128">
        <f t="shared" si="12"/>
        <v>3.35</v>
      </c>
    </row>
    <row r="561" spans="1:15" ht="13.5" customHeight="1" x14ac:dyDescent="0.2">
      <c r="A561" s="92" t="s">
        <v>285</v>
      </c>
      <c r="B561" s="537" t="s">
        <v>463</v>
      </c>
      <c r="C561" s="480"/>
      <c r="D561" s="480"/>
      <c r="E561" s="92" t="s">
        <v>232</v>
      </c>
      <c r="F561" s="92">
        <v>1</v>
      </c>
      <c r="G561" s="92">
        <v>1</v>
      </c>
      <c r="H561" s="92"/>
      <c r="I561" s="92"/>
      <c r="J561" s="92"/>
      <c r="K561" s="92"/>
      <c r="L561" s="92"/>
      <c r="M561" s="72">
        <v>688</v>
      </c>
      <c r="N561" s="128">
        <f t="shared" si="12"/>
        <v>0.68799999999999994</v>
      </c>
    </row>
    <row r="562" spans="1:15" x14ac:dyDescent="0.2">
      <c r="A562" s="92"/>
      <c r="B562" s="538"/>
      <c r="C562" s="481" t="s">
        <v>286</v>
      </c>
      <c r="D562" s="481" t="s">
        <v>286</v>
      </c>
      <c r="E562" s="92" t="s">
        <v>20</v>
      </c>
      <c r="F562" s="92">
        <v>15</v>
      </c>
      <c r="G562" s="92">
        <v>15</v>
      </c>
      <c r="H562" s="92"/>
      <c r="I562" s="92"/>
      <c r="J562" s="92"/>
      <c r="K562" s="92">
        <v>14.97</v>
      </c>
      <c r="L562" s="92">
        <v>56.85</v>
      </c>
      <c r="M562" s="72">
        <v>80</v>
      </c>
      <c r="N562" s="128">
        <f t="shared" ref="N562:N602" si="13">F562*M562/1000</f>
        <v>1.2</v>
      </c>
    </row>
    <row r="563" spans="1:15" ht="11.25" customHeight="1" x14ac:dyDescent="0.2">
      <c r="A563" s="92" t="s">
        <v>29</v>
      </c>
      <c r="B563" s="537" t="s">
        <v>441</v>
      </c>
      <c r="C563" s="480"/>
      <c r="D563" s="480"/>
      <c r="E563" s="113" t="s">
        <v>31</v>
      </c>
      <c r="F563" s="113">
        <v>80</v>
      </c>
      <c r="G563" s="92"/>
      <c r="H563" s="92"/>
      <c r="I563" s="113">
        <v>6.96</v>
      </c>
      <c r="J563" s="113">
        <v>1.2</v>
      </c>
      <c r="K563" s="113">
        <v>32.32</v>
      </c>
      <c r="L563" s="113">
        <v>167.2</v>
      </c>
      <c r="M563" s="72">
        <v>60</v>
      </c>
      <c r="N563" s="128">
        <f t="shared" si="13"/>
        <v>4.8</v>
      </c>
    </row>
    <row r="564" spans="1:15" ht="20.399999999999999" x14ac:dyDescent="0.2">
      <c r="A564" s="92"/>
      <c r="B564" s="538"/>
      <c r="C564" s="481" t="s">
        <v>410</v>
      </c>
      <c r="D564" s="481" t="s">
        <v>411</v>
      </c>
      <c r="E564" s="92" t="s">
        <v>23</v>
      </c>
      <c r="F564" s="92">
        <v>10</v>
      </c>
      <c r="G564" s="92"/>
      <c r="H564" s="92"/>
      <c r="I564" s="92">
        <v>0.08</v>
      </c>
      <c r="J564" s="92">
        <v>7.25</v>
      </c>
      <c r="K564" s="92">
        <v>0.09</v>
      </c>
      <c r="L564" s="92">
        <v>66.099999999999994</v>
      </c>
      <c r="M564" s="72">
        <v>670</v>
      </c>
      <c r="N564" s="128">
        <f t="shared" si="13"/>
        <v>6.7</v>
      </c>
    </row>
    <row r="565" spans="1:15" ht="20.399999999999999" x14ac:dyDescent="0.2">
      <c r="A565" s="92"/>
      <c r="B565" s="479" t="s">
        <v>146</v>
      </c>
      <c r="C565" s="479">
        <v>120</v>
      </c>
      <c r="D565" s="479">
        <v>120</v>
      </c>
      <c r="E565" s="92" t="s">
        <v>289</v>
      </c>
      <c r="F565" s="92">
        <v>120</v>
      </c>
      <c r="G565" s="92">
        <v>120</v>
      </c>
      <c r="H565" s="92">
        <v>120</v>
      </c>
      <c r="I565" s="121">
        <v>0.78</v>
      </c>
      <c r="J565" s="121">
        <v>0.32</v>
      </c>
      <c r="K565" s="121">
        <v>10.91</v>
      </c>
      <c r="L565" s="114">
        <v>45.36</v>
      </c>
      <c r="M565" s="72">
        <v>280</v>
      </c>
      <c r="N565" s="128">
        <f t="shared" si="13"/>
        <v>33.6</v>
      </c>
    </row>
    <row r="566" spans="1:15" x14ac:dyDescent="0.2">
      <c r="A566" s="521" t="s">
        <v>38</v>
      </c>
      <c r="B566" s="474" t="s">
        <v>437</v>
      </c>
      <c r="C566" s="474">
        <v>100</v>
      </c>
      <c r="D566" s="474">
        <v>100</v>
      </c>
      <c r="E566" s="521" t="s">
        <v>437</v>
      </c>
      <c r="F566" s="521">
        <v>200</v>
      </c>
      <c r="G566" s="521">
        <v>100</v>
      </c>
      <c r="H566" s="498">
        <v>100</v>
      </c>
      <c r="I566" s="521"/>
      <c r="J566" s="521"/>
      <c r="K566" s="521">
        <v>19</v>
      </c>
      <c r="L566" s="521">
        <v>75</v>
      </c>
      <c r="M566" s="72">
        <v>80</v>
      </c>
      <c r="N566" s="128">
        <f t="shared" si="13"/>
        <v>16</v>
      </c>
    </row>
    <row r="567" spans="1:15" ht="13.5" customHeight="1" x14ac:dyDescent="0.2">
      <c r="A567" s="92"/>
      <c r="B567" s="493" t="s">
        <v>328</v>
      </c>
      <c r="C567" s="493"/>
      <c r="D567" s="493"/>
      <c r="E567" s="92"/>
      <c r="F567" s="92"/>
      <c r="G567" s="92"/>
      <c r="H567" s="92"/>
      <c r="I567" s="120">
        <v>15.55</v>
      </c>
      <c r="J567" s="120">
        <v>31.412999999999997</v>
      </c>
      <c r="K567" s="120">
        <v>117.96000000000001</v>
      </c>
      <c r="L567" s="120">
        <v>825.53</v>
      </c>
      <c r="M567" s="109"/>
      <c r="N567" s="129">
        <f>SUM(N556:N566)</f>
        <v>73.500860000000003</v>
      </c>
    </row>
    <row r="568" spans="1:15" s="190" customFormat="1" x14ac:dyDescent="0.2">
      <c r="A568" s="492" t="s">
        <v>41</v>
      </c>
      <c r="B568" s="117"/>
      <c r="C568" s="117"/>
      <c r="D568" s="117"/>
      <c r="E568" s="92"/>
      <c r="F568" s="92"/>
      <c r="G568" s="92"/>
      <c r="H568" s="92"/>
      <c r="I568" s="92"/>
      <c r="J568" s="92"/>
      <c r="K568" s="92"/>
      <c r="L568" s="92"/>
      <c r="M568" s="72"/>
      <c r="N568" s="128"/>
      <c r="O568" s="69"/>
    </row>
    <row r="569" spans="1:15" ht="30.6" x14ac:dyDescent="0.2">
      <c r="A569" s="593" t="s">
        <v>240</v>
      </c>
      <c r="B569" s="513" t="s">
        <v>341</v>
      </c>
      <c r="C569" s="513"/>
      <c r="D569" s="513"/>
      <c r="E569" s="84" t="s">
        <v>342</v>
      </c>
      <c r="F569" s="84">
        <v>49.8</v>
      </c>
      <c r="G569" s="84">
        <v>39.5</v>
      </c>
      <c r="H569" s="186"/>
      <c r="I569" s="186">
        <v>1.4</v>
      </c>
      <c r="J569" s="186"/>
      <c r="K569" s="186">
        <v>3.7</v>
      </c>
      <c r="L569" s="186">
        <v>21.3</v>
      </c>
      <c r="M569" s="187">
        <v>35</v>
      </c>
      <c r="N569" s="128">
        <f t="shared" si="13"/>
        <v>1.7430000000000001</v>
      </c>
    </row>
    <row r="570" spans="1:15" x14ac:dyDescent="0.2">
      <c r="A570" s="639"/>
      <c r="B570" s="188"/>
      <c r="C570" s="188">
        <v>40</v>
      </c>
      <c r="D570" s="188">
        <v>60</v>
      </c>
      <c r="E570" s="84" t="s">
        <v>343</v>
      </c>
      <c r="F570" s="84">
        <v>6.25</v>
      </c>
      <c r="G570" s="84">
        <v>5</v>
      </c>
      <c r="H570" s="186"/>
      <c r="I570" s="186">
        <v>0.14000000000000001</v>
      </c>
      <c r="J570" s="186"/>
      <c r="K570" s="186">
        <v>0.91</v>
      </c>
      <c r="L570" s="186">
        <v>4.0999999999999996</v>
      </c>
      <c r="M570" s="187">
        <v>40</v>
      </c>
      <c r="N570" s="128">
        <f t="shared" si="13"/>
        <v>0.25</v>
      </c>
    </row>
    <row r="571" spans="1:15" x14ac:dyDescent="0.2">
      <c r="A571" s="639"/>
      <c r="B571" s="188"/>
      <c r="C571" s="188"/>
      <c r="D571" s="188"/>
      <c r="E571" s="84" t="s">
        <v>344</v>
      </c>
      <c r="F571" s="84">
        <v>6.25</v>
      </c>
      <c r="G571" s="84">
        <v>5</v>
      </c>
      <c r="H571" s="186"/>
      <c r="I571" s="186">
        <v>0.1</v>
      </c>
      <c r="J571" s="186"/>
      <c r="K571" s="186">
        <v>0.7</v>
      </c>
      <c r="L571" s="186">
        <v>3.4</v>
      </c>
      <c r="M571" s="187">
        <v>45</v>
      </c>
      <c r="N571" s="128">
        <f t="shared" si="13"/>
        <v>0.28125</v>
      </c>
    </row>
    <row r="572" spans="1:15" x14ac:dyDescent="0.2">
      <c r="A572" s="639"/>
      <c r="B572" s="188"/>
      <c r="C572" s="188"/>
      <c r="D572" s="188"/>
      <c r="E572" s="84" t="s">
        <v>45</v>
      </c>
      <c r="F572" s="84">
        <v>2.5</v>
      </c>
      <c r="G572" s="84">
        <v>2.5</v>
      </c>
      <c r="H572" s="186"/>
      <c r="I572" s="186"/>
      <c r="J572" s="186"/>
      <c r="K572" s="186">
        <v>4.9000000000000004</v>
      </c>
      <c r="L572" s="186">
        <v>18.899999999999999</v>
      </c>
      <c r="M572" s="187">
        <v>80</v>
      </c>
      <c r="N572" s="128">
        <f t="shared" si="13"/>
        <v>0.2</v>
      </c>
    </row>
    <row r="573" spans="1:15" x14ac:dyDescent="0.2">
      <c r="A573" s="639"/>
      <c r="B573" s="188"/>
      <c r="C573" s="188"/>
      <c r="D573" s="188"/>
      <c r="E573" s="84" t="s">
        <v>345</v>
      </c>
      <c r="F573" s="84">
        <v>2.5</v>
      </c>
      <c r="G573" s="84">
        <v>2.5</v>
      </c>
      <c r="H573" s="186"/>
      <c r="I573" s="186"/>
      <c r="J573" s="186">
        <v>4.99</v>
      </c>
      <c r="K573" s="186"/>
      <c r="L573" s="186">
        <v>44.9</v>
      </c>
      <c r="M573" s="187">
        <v>140</v>
      </c>
      <c r="N573" s="128">
        <f t="shared" si="13"/>
        <v>0.35</v>
      </c>
    </row>
    <row r="574" spans="1:15" ht="11.25" customHeight="1" x14ac:dyDescent="0.2">
      <c r="A574" s="92" t="s">
        <v>294</v>
      </c>
      <c r="B574" s="537" t="s">
        <v>295</v>
      </c>
      <c r="C574" s="480"/>
      <c r="D574" s="480"/>
      <c r="E574" s="92" t="s">
        <v>51</v>
      </c>
      <c r="F574" s="92">
        <v>66.7</v>
      </c>
      <c r="G574" s="92">
        <v>50.48</v>
      </c>
      <c r="H574" s="92"/>
      <c r="I574" s="108">
        <v>1.33</v>
      </c>
      <c r="J574" s="108">
        <v>0.2</v>
      </c>
      <c r="K574" s="108">
        <v>8.31</v>
      </c>
      <c r="L574" s="108">
        <v>38.42</v>
      </c>
      <c r="M574" s="72">
        <v>35</v>
      </c>
      <c r="N574" s="128">
        <f t="shared" si="13"/>
        <v>2.3344999999999998</v>
      </c>
    </row>
    <row r="575" spans="1:15" x14ac:dyDescent="0.2">
      <c r="A575" s="92"/>
      <c r="B575" s="538"/>
      <c r="C575" s="481" t="s">
        <v>58</v>
      </c>
      <c r="D575" s="481" t="s">
        <v>58</v>
      </c>
      <c r="E575" s="92" t="s">
        <v>296</v>
      </c>
      <c r="F575" s="92">
        <v>20.2</v>
      </c>
      <c r="G575" s="92">
        <v>20</v>
      </c>
      <c r="H575" s="92"/>
      <c r="I575" s="108">
        <v>4.5999999999999996</v>
      </c>
      <c r="J575" s="108">
        <v>0.32</v>
      </c>
      <c r="K575" s="108">
        <v>10.16</v>
      </c>
      <c r="L575" s="108">
        <v>62.8</v>
      </c>
      <c r="M575" s="72">
        <v>34</v>
      </c>
      <c r="N575" s="128">
        <f t="shared" si="13"/>
        <v>0.68679999999999997</v>
      </c>
    </row>
    <row r="576" spans="1:15" x14ac:dyDescent="0.2">
      <c r="A576" s="92"/>
      <c r="B576" s="479"/>
      <c r="C576" s="479"/>
      <c r="D576" s="479"/>
      <c r="E576" s="92" t="s">
        <v>53</v>
      </c>
      <c r="F576" s="92">
        <v>12.5</v>
      </c>
      <c r="G576" s="92">
        <v>10</v>
      </c>
      <c r="H576" s="92"/>
      <c r="I576" s="108">
        <v>0.17499999999999999</v>
      </c>
      <c r="J576" s="108" t="s">
        <v>21</v>
      </c>
      <c r="K576" s="108">
        <v>0.98</v>
      </c>
      <c r="L576" s="108">
        <v>4.3</v>
      </c>
      <c r="M576" s="72">
        <v>40</v>
      </c>
      <c r="N576" s="128">
        <f t="shared" si="13"/>
        <v>0.5</v>
      </c>
    </row>
    <row r="577" spans="1:14" x14ac:dyDescent="0.2">
      <c r="A577" s="92"/>
      <c r="B577" s="479"/>
      <c r="C577" s="479"/>
      <c r="D577" s="479"/>
      <c r="E577" s="92" t="s">
        <v>44</v>
      </c>
      <c r="F577" s="92">
        <v>12</v>
      </c>
      <c r="G577" s="92">
        <v>10.96</v>
      </c>
      <c r="H577" s="92"/>
      <c r="I577" s="108">
        <v>0.16</v>
      </c>
      <c r="J577" s="108">
        <v>8.9999999999999993E-3</v>
      </c>
      <c r="K577" s="108">
        <v>0.78</v>
      </c>
      <c r="L577" s="108">
        <v>3.26</v>
      </c>
      <c r="M577" s="72">
        <v>45</v>
      </c>
      <c r="N577" s="128">
        <f t="shared" si="13"/>
        <v>0.54</v>
      </c>
    </row>
    <row r="578" spans="1:14" x14ac:dyDescent="0.2">
      <c r="A578" s="92"/>
      <c r="B578" s="479"/>
      <c r="C578" s="479"/>
      <c r="D578" s="479"/>
      <c r="E578" s="92" t="s">
        <v>23</v>
      </c>
      <c r="F578" s="92">
        <v>5</v>
      </c>
      <c r="G578" s="92">
        <v>5</v>
      </c>
      <c r="H578" s="92"/>
      <c r="I578" s="108" t="s">
        <v>21</v>
      </c>
      <c r="J578" s="108" t="s">
        <v>21</v>
      </c>
      <c r="K578" s="108">
        <v>4.99</v>
      </c>
      <c r="L578" s="108">
        <v>44.95</v>
      </c>
      <c r="M578" s="72">
        <v>670</v>
      </c>
      <c r="N578" s="128">
        <f t="shared" si="13"/>
        <v>3.35</v>
      </c>
    </row>
    <row r="579" spans="1:14" x14ac:dyDescent="0.2">
      <c r="A579" s="92"/>
      <c r="B579" s="479"/>
      <c r="C579" s="479"/>
      <c r="D579" s="479"/>
      <c r="E579" s="92" t="s">
        <v>56</v>
      </c>
      <c r="F579" s="92">
        <v>40</v>
      </c>
      <c r="G579" s="92"/>
      <c r="H579" s="92"/>
      <c r="I579" s="108">
        <v>10.039999999999999</v>
      </c>
      <c r="J579" s="108">
        <v>6.48</v>
      </c>
      <c r="K579" s="108" t="s">
        <v>21</v>
      </c>
      <c r="L579" s="108">
        <v>88.29</v>
      </c>
      <c r="M579" s="72">
        <v>440</v>
      </c>
      <c r="N579" s="128">
        <f t="shared" si="13"/>
        <v>17.600000000000001</v>
      </c>
    </row>
    <row r="580" spans="1:14" x14ac:dyDescent="0.2">
      <c r="A580" s="92"/>
      <c r="B580" s="479"/>
      <c r="C580" s="479"/>
      <c r="D580" s="479"/>
      <c r="E580" s="92" t="s">
        <v>22</v>
      </c>
      <c r="F580" s="92">
        <v>1</v>
      </c>
      <c r="G580" s="92">
        <v>40</v>
      </c>
      <c r="H580" s="92"/>
      <c r="I580" s="108" t="s">
        <v>21</v>
      </c>
      <c r="J580" s="108" t="s">
        <v>21</v>
      </c>
      <c r="K580" s="108" t="s">
        <v>21</v>
      </c>
      <c r="L580" s="108" t="s">
        <v>21</v>
      </c>
      <c r="M580" s="72">
        <v>16</v>
      </c>
      <c r="N580" s="128">
        <f t="shared" si="13"/>
        <v>1.6E-2</v>
      </c>
    </row>
    <row r="581" spans="1:14" ht="14.25" customHeight="1" x14ac:dyDescent="0.2">
      <c r="A581" s="92" t="s">
        <v>298</v>
      </c>
      <c r="B581" s="537" t="s">
        <v>60</v>
      </c>
      <c r="C581" s="480"/>
      <c r="D581" s="480"/>
      <c r="E581" s="92" t="s">
        <v>61</v>
      </c>
      <c r="F581" s="92">
        <v>110</v>
      </c>
      <c r="G581" s="92">
        <v>79</v>
      </c>
      <c r="H581" s="92"/>
      <c r="I581" s="92">
        <v>19.989999999999998</v>
      </c>
      <c r="J581" s="92">
        <v>12.8</v>
      </c>
      <c r="K581" s="92" t="s">
        <v>21</v>
      </c>
      <c r="L581" s="92">
        <v>174.9</v>
      </c>
      <c r="M581" s="72">
        <v>440</v>
      </c>
      <c r="N581" s="128">
        <f t="shared" si="13"/>
        <v>48.4</v>
      </c>
    </row>
    <row r="582" spans="1:14" ht="12.75" customHeight="1" x14ac:dyDescent="0.2">
      <c r="A582" s="92"/>
      <c r="B582" s="538"/>
      <c r="C582" s="481">
        <v>50</v>
      </c>
      <c r="D582" s="481">
        <v>50</v>
      </c>
      <c r="E582" s="92" t="s">
        <v>52</v>
      </c>
      <c r="F582" s="92">
        <v>5</v>
      </c>
      <c r="G582" s="92">
        <v>5</v>
      </c>
      <c r="H582" s="92"/>
      <c r="I582" s="92" t="s">
        <v>299</v>
      </c>
      <c r="J582" s="92">
        <v>4.99</v>
      </c>
      <c r="K582" s="92" t="s">
        <v>21</v>
      </c>
      <c r="L582" s="92">
        <v>44.95</v>
      </c>
      <c r="M582" s="72">
        <v>140</v>
      </c>
      <c r="N582" s="128">
        <f t="shared" si="13"/>
        <v>0.7</v>
      </c>
    </row>
    <row r="583" spans="1:14" x14ac:dyDescent="0.2">
      <c r="A583" s="92"/>
      <c r="B583" s="479"/>
      <c r="C583" s="479"/>
      <c r="D583" s="479"/>
      <c r="E583" s="92" t="s">
        <v>62</v>
      </c>
      <c r="F583" s="92">
        <v>18</v>
      </c>
      <c r="G583" s="92">
        <v>15</v>
      </c>
      <c r="H583" s="92"/>
      <c r="I583" s="92">
        <v>0.21</v>
      </c>
      <c r="J583" s="92" t="s">
        <v>21</v>
      </c>
      <c r="K583" s="92">
        <v>1.36</v>
      </c>
      <c r="L583" s="92">
        <v>6.15</v>
      </c>
      <c r="M583" s="72">
        <v>40</v>
      </c>
      <c r="N583" s="128">
        <f t="shared" si="13"/>
        <v>0.72</v>
      </c>
    </row>
    <row r="584" spans="1:14" ht="12" customHeight="1" x14ac:dyDescent="0.2">
      <c r="A584" s="92"/>
      <c r="B584" s="479"/>
      <c r="C584" s="479"/>
      <c r="D584" s="479"/>
      <c r="E584" s="92" t="s">
        <v>452</v>
      </c>
      <c r="F584" s="92">
        <v>4.8</v>
      </c>
      <c r="G584" s="92">
        <v>12</v>
      </c>
      <c r="H584" s="92"/>
      <c r="I584" s="92">
        <v>0.43</v>
      </c>
      <c r="J584" s="92" t="s">
        <v>21</v>
      </c>
      <c r="K584" s="92">
        <v>1.87</v>
      </c>
      <c r="L584" s="92">
        <v>9.16</v>
      </c>
      <c r="M584" s="72">
        <v>175</v>
      </c>
      <c r="N584" s="128">
        <f t="shared" si="13"/>
        <v>0.84</v>
      </c>
    </row>
    <row r="585" spans="1:14" x14ac:dyDescent="0.2">
      <c r="A585" s="92"/>
      <c r="B585" s="479"/>
      <c r="C585" s="479"/>
      <c r="D585" s="479"/>
      <c r="E585" s="92" t="s">
        <v>65</v>
      </c>
      <c r="F585" s="92">
        <v>4</v>
      </c>
      <c r="G585" s="92">
        <v>4</v>
      </c>
      <c r="H585" s="92"/>
      <c r="I585" s="92">
        <v>0.43</v>
      </c>
      <c r="J585" s="92">
        <v>0.04</v>
      </c>
      <c r="K585" s="92">
        <v>2.72</v>
      </c>
      <c r="L585" s="92">
        <v>13.08</v>
      </c>
      <c r="M585" s="72">
        <v>40</v>
      </c>
      <c r="N585" s="128">
        <f t="shared" si="13"/>
        <v>0.16</v>
      </c>
    </row>
    <row r="586" spans="1:14" x14ac:dyDescent="0.2">
      <c r="A586" s="92"/>
      <c r="B586" s="479"/>
      <c r="C586" s="479"/>
      <c r="D586" s="479"/>
      <c r="E586" s="92" t="s">
        <v>22</v>
      </c>
      <c r="F586" s="92">
        <v>1</v>
      </c>
      <c r="G586" s="92">
        <v>3</v>
      </c>
      <c r="H586" s="92"/>
      <c r="I586" s="92" t="s">
        <v>21</v>
      </c>
      <c r="J586" s="92" t="s">
        <v>21</v>
      </c>
      <c r="K586" s="92" t="s">
        <v>21</v>
      </c>
      <c r="L586" s="92" t="s">
        <v>21</v>
      </c>
      <c r="M586" s="72">
        <v>16</v>
      </c>
      <c r="N586" s="128">
        <f t="shared" si="13"/>
        <v>1.6E-2</v>
      </c>
    </row>
    <row r="587" spans="1:14" ht="11.25" customHeight="1" x14ac:dyDescent="0.2">
      <c r="A587" s="92" t="s">
        <v>268</v>
      </c>
      <c r="B587" s="537" t="s">
        <v>269</v>
      </c>
      <c r="C587" s="480"/>
      <c r="D587" s="480"/>
      <c r="E587" s="92" t="s">
        <v>187</v>
      </c>
      <c r="F587" s="92">
        <v>34</v>
      </c>
      <c r="G587" s="92">
        <v>34</v>
      </c>
      <c r="H587" s="92">
        <v>100</v>
      </c>
      <c r="I587" s="92">
        <v>3.5</v>
      </c>
      <c r="J587" s="92">
        <v>0.37</v>
      </c>
      <c r="K587" s="92">
        <v>23.6</v>
      </c>
      <c r="L587" s="92">
        <v>124.5</v>
      </c>
      <c r="M587" s="72">
        <v>50</v>
      </c>
      <c r="N587" s="128">
        <f t="shared" si="13"/>
        <v>1.7</v>
      </c>
    </row>
    <row r="588" spans="1:14" x14ac:dyDescent="0.2">
      <c r="A588" s="92"/>
      <c r="B588" s="538"/>
      <c r="C588" s="481">
        <v>80</v>
      </c>
      <c r="D588" s="481">
        <v>120</v>
      </c>
      <c r="E588" s="92" t="s">
        <v>22</v>
      </c>
      <c r="F588" s="92">
        <v>2</v>
      </c>
      <c r="G588" s="92">
        <v>2</v>
      </c>
      <c r="H588" s="92"/>
      <c r="I588" s="92" t="s">
        <v>21</v>
      </c>
      <c r="J588" s="92" t="s">
        <v>21</v>
      </c>
      <c r="K588" s="92" t="s">
        <v>21</v>
      </c>
      <c r="L588" s="92" t="s">
        <v>21</v>
      </c>
      <c r="M588" s="72">
        <v>16</v>
      </c>
      <c r="N588" s="128">
        <f t="shared" si="13"/>
        <v>3.2000000000000001E-2</v>
      </c>
    </row>
    <row r="589" spans="1:14" x14ac:dyDescent="0.2">
      <c r="A589" s="92"/>
      <c r="B589" s="479"/>
      <c r="C589" s="479"/>
      <c r="D589" s="479"/>
      <c r="E589" s="92" t="s">
        <v>23</v>
      </c>
      <c r="F589" s="92">
        <v>3.5</v>
      </c>
      <c r="G589" s="92">
        <v>3.5</v>
      </c>
      <c r="H589" s="92"/>
      <c r="I589" s="92">
        <v>0.02</v>
      </c>
      <c r="J589" s="92">
        <v>2.5</v>
      </c>
      <c r="K589" s="92">
        <v>0.04</v>
      </c>
      <c r="L589" s="92">
        <v>23.1</v>
      </c>
      <c r="M589" s="72">
        <v>670</v>
      </c>
      <c r="N589" s="128">
        <f t="shared" si="13"/>
        <v>2.3450000000000002</v>
      </c>
    </row>
    <row r="590" spans="1:14" ht="11.25" customHeight="1" x14ac:dyDescent="0.2">
      <c r="A590" s="92" t="s">
        <v>162</v>
      </c>
      <c r="B590" s="537" t="s">
        <v>163</v>
      </c>
      <c r="C590" s="480"/>
      <c r="D590" s="480"/>
      <c r="E590" s="92" t="s">
        <v>363</v>
      </c>
      <c r="F590" s="92">
        <v>24</v>
      </c>
      <c r="G590" s="92"/>
      <c r="H590" s="92">
        <v>200</v>
      </c>
      <c r="I590" s="92">
        <v>2.6</v>
      </c>
      <c r="J590" s="92"/>
      <c r="K590" s="92">
        <v>9.1999999999999993</v>
      </c>
      <c r="L590" s="92">
        <v>48.6</v>
      </c>
      <c r="M590" s="72">
        <v>148</v>
      </c>
      <c r="N590" s="128">
        <f t="shared" si="13"/>
        <v>3.552</v>
      </c>
    </row>
    <row r="591" spans="1:14" x14ac:dyDescent="0.2">
      <c r="A591" s="92"/>
      <c r="B591" s="538"/>
      <c r="C591" s="481">
        <v>200</v>
      </c>
      <c r="D591" s="481">
        <v>200</v>
      </c>
      <c r="E591" s="92" t="s">
        <v>20</v>
      </c>
      <c r="F591" s="92">
        <v>20</v>
      </c>
      <c r="G591" s="92"/>
      <c r="H591" s="92"/>
      <c r="I591" s="92"/>
      <c r="J591" s="92"/>
      <c r="K591" s="92">
        <v>19.86</v>
      </c>
      <c r="L591" s="92">
        <v>75.73</v>
      </c>
      <c r="M591" s="72">
        <v>80</v>
      </c>
      <c r="N591" s="128">
        <f t="shared" si="13"/>
        <v>1.6</v>
      </c>
    </row>
    <row r="592" spans="1:14" x14ac:dyDescent="0.2">
      <c r="A592" s="92"/>
      <c r="B592" s="474" t="s">
        <v>72</v>
      </c>
      <c r="C592" s="474" t="s">
        <v>412</v>
      </c>
      <c r="D592" s="474" t="s">
        <v>413</v>
      </c>
      <c r="E592" s="83" t="s">
        <v>73</v>
      </c>
      <c r="F592" s="83">
        <v>40</v>
      </c>
      <c r="G592" s="83">
        <v>40</v>
      </c>
      <c r="H592" s="84">
        <v>40</v>
      </c>
      <c r="I592" s="521">
        <v>3.48</v>
      </c>
      <c r="J592" s="521">
        <v>0.6</v>
      </c>
      <c r="K592" s="521">
        <v>16</v>
      </c>
      <c r="L592" s="521">
        <v>83.6</v>
      </c>
      <c r="M592" s="72">
        <v>60</v>
      </c>
      <c r="N592" s="128">
        <f t="shared" si="13"/>
        <v>2.4</v>
      </c>
    </row>
    <row r="593" spans="1:14" x14ac:dyDescent="0.2">
      <c r="A593" s="92"/>
      <c r="B593" s="474"/>
      <c r="C593" s="474"/>
      <c r="D593" s="474"/>
      <c r="E593" s="521" t="s">
        <v>74</v>
      </c>
      <c r="F593" s="521">
        <v>80</v>
      </c>
      <c r="G593" s="521">
        <v>80</v>
      </c>
      <c r="H593" s="498">
        <v>80</v>
      </c>
      <c r="I593" s="521">
        <v>5.28</v>
      </c>
      <c r="J593" s="521">
        <v>0.96</v>
      </c>
      <c r="K593" s="521">
        <v>28.24</v>
      </c>
      <c r="L593" s="521">
        <v>144.80000000000001</v>
      </c>
      <c r="M593" s="72">
        <v>51</v>
      </c>
      <c r="N593" s="128">
        <f t="shared" si="13"/>
        <v>4.08</v>
      </c>
    </row>
    <row r="594" spans="1:14" ht="11.25" customHeight="1" x14ac:dyDescent="0.2">
      <c r="A594" s="92" t="s">
        <v>240</v>
      </c>
      <c r="B594" s="537" t="s">
        <v>301</v>
      </c>
      <c r="C594" s="480"/>
      <c r="D594" s="480"/>
      <c r="E594" s="92" t="s">
        <v>130</v>
      </c>
      <c r="F594" s="92">
        <v>1.74</v>
      </c>
      <c r="G594" s="92"/>
      <c r="H594" s="92"/>
      <c r="I594" s="92">
        <v>0.17</v>
      </c>
      <c r="J594" s="92">
        <v>0.02</v>
      </c>
      <c r="K594" s="92">
        <v>1.19</v>
      </c>
      <c r="L594" s="92">
        <v>6.81</v>
      </c>
      <c r="M594" s="72">
        <v>40</v>
      </c>
      <c r="N594" s="128">
        <f t="shared" si="13"/>
        <v>6.9599999999999995E-2</v>
      </c>
    </row>
    <row r="595" spans="1:14" x14ac:dyDescent="0.2">
      <c r="A595" s="92"/>
      <c r="B595" s="538"/>
      <c r="C595" s="481">
        <v>75</v>
      </c>
      <c r="D595" s="481">
        <v>75</v>
      </c>
      <c r="E595" s="92" t="s">
        <v>65</v>
      </c>
      <c r="F595" s="92">
        <v>37</v>
      </c>
      <c r="G595" s="92"/>
      <c r="H595" s="92"/>
      <c r="I595" s="92">
        <v>3.81</v>
      </c>
      <c r="J595" s="92">
        <v>0.4</v>
      </c>
      <c r="K595" s="92">
        <v>25.48</v>
      </c>
      <c r="L595" s="92">
        <v>123.6</v>
      </c>
      <c r="M595" s="72">
        <v>40</v>
      </c>
      <c r="N595" s="128">
        <f t="shared" si="13"/>
        <v>1.48</v>
      </c>
    </row>
    <row r="596" spans="1:14" x14ac:dyDescent="0.2">
      <c r="A596" s="92"/>
      <c r="B596" s="479"/>
      <c r="C596" s="479"/>
      <c r="D596" s="479"/>
      <c r="E596" s="92" t="s">
        <v>20</v>
      </c>
      <c r="F596" s="92">
        <v>20</v>
      </c>
      <c r="G596" s="92"/>
      <c r="H596" s="92"/>
      <c r="I596" s="92" t="s">
        <v>21</v>
      </c>
      <c r="J596" s="92" t="s">
        <v>21</v>
      </c>
      <c r="K596" s="92">
        <v>19.96</v>
      </c>
      <c r="L596" s="92">
        <v>75.8</v>
      </c>
      <c r="M596" s="72">
        <v>80</v>
      </c>
      <c r="N596" s="128">
        <f t="shared" si="13"/>
        <v>1.6</v>
      </c>
    </row>
    <row r="597" spans="1:14" x14ac:dyDescent="0.2">
      <c r="A597" s="92"/>
      <c r="B597" s="479"/>
      <c r="C597" s="479"/>
      <c r="D597" s="479"/>
      <c r="E597" s="92" t="s">
        <v>23</v>
      </c>
      <c r="F597" s="92">
        <v>1.68</v>
      </c>
      <c r="G597" s="92"/>
      <c r="H597" s="92"/>
      <c r="I597" s="92">
        <v>0.01</v>
      </c>
      <c r="J597" s="92">
        <v>1.22</v>
      </c>
      <c r="K597" s="92">
        <v>0.04</v>
      </c>
      <c r="L597" s="92">
        <v>11.1</v>
      </c>
      <c r="M597" s="72">
        <v>670</v>
      </c>
      <c r="N597" s="128">
        <f t="shared" si="13"/>
        <v>1.1255999999999999</v>
      </c>
    </row>
    <row r="598" spans="1:14" x14ac:dyDescent="0.2">
      <c r="A598" s="92"/>
      <c r="B598" s="479"/>
      <c r="C598" s="479"/>
      <c r="D598" s="479"/>
      <c r="E598" s="92" t="s">
        <v>92</v>
      </c>
      <c r="F598" s="92">
        <v>0.48</v>
      </c>
      <c r="G598" s="92"/>
      <c r="H598" s="92"/>
      <c r="I598" s="92">
        <v>2.54</v>
      </c>
      <c r="J598" s="92">
        <v>2.2999999999999998</v>
      </c>
      <c r="K598" s="92">
        <v>0.14000000000000001</v>
      </c>
      <c r="L598" s="92">
        <v>31.4</v>
      </c>
      <c r="M598" s="72">
        <v>12</v>
      </c>
      <c r="N598" s="128">
        <f>F598*M598</f>
        <v>5.76</v>
      </c>
    </row>
    <row r="599" spans="1:14" x14ac:dyDescent="0.2">
      <c r="A599" s="92"/>
      <c r="B599" s="479"/>
      <c r="C599" s="479"/>
      <c r="D599" s="479"/>
      <c r="E599" s="92" t="s">
        <v>22</v>
      </c>
      <c r="F599" s="92">
        <v>0.05</v>
      </c>
      <c r="G599" s="92"/>
      <c r="H599" s="92"/>
      <c r="I599" s="92" t="s">
        <v>21</v>
      </c>
      <c r="J599" s="92" t="s">
        <v>21</v>
      </c>
      <c r="K599" s="92" t="s">
        <v>21</v>
      </c>
      <c r="L599" s="92" t="s">
        <v>21</v>
      </c>
      <c r="M599" s="72">
        <v>16</v>
      </c>
      <c r="N599" s="128">
        <f t="shared" si="13"/>
        <v>8.0000000000000004E-4</v>
      </c>
    </row>
    <row r="600" spans="1:14" x14ac:dyDescent="0.2">
      <c r="A600" s="92"/>
      <c r="B600" s="479"/>
      <c r="C600" s="479"/>
      <c r="D600" s="479"/>
      <c r="E600" s="92" t="s">
        <v>129</v>
      </c>
      <c r="F600" s="92">
        <v>1.1000000000000001</v>
      </c>
      <c r="G600" s="92"/>
      <c r="H600" s="92"/>
      <c r="I600" s="92" t="s">
        <v>21</v>
      </c>
      <c r="J600" s="92" t="s">
        <v>21</v>
      </c>
      <c r="K600" s="92" t="s">
        <v>21</v>
      </c>
      <c r="L600" s="92" t="s">
        <v>21</v>
      </c>
      <c r="M600" s="72">
        <v>400</v>
      </c>
      <c r="N600" s="128">
        <f t="shared" si="13"/>
        <v>0.44000000000000006</v>
      </c>
    </row>
    <row r="601" spans="1:14" x14ac:dyDescent="0.2">
      <c r="A601" s="92"/>
      <c r="B601" s="479"/>
      <c r="C601" s="479"/>
      <c r="D601" s="479"/>
      <c r="E601" s="92" t="s">
        <v>302</v>
      </c>
      <c r="F601" s="92">
        <v>30</v>
      </c>
      <c r="G601" s="92"/>
      <c r="H601" s="92"/>
      <c r="I601" s="92">
        <v>2.08</v>
      </c>
      <c r="J601" s="92" t="s">
        <v>21</v>
      </c>
      <c r="K601" s="92">
        <v>19.59</v>
      </c>
      <c r="L601" s="92">
        <v>84.1</v>
      </c>
      <c r="M601" s="72">
        <v>170</v>
      </c>
      <c r="N601" s="128">
        <f t="shared" si="13"/>
        <v>5.0999999999999996</v>
      </c>
    </row>
    <row r="602" spans="1:14" x14ac:dyDescent="0.2">
      <c r="A602" s="92"/>
      <c r="B602" s="479"/>
      <c r="C602" s="479"/>
      <c r="D602" s="479"/>
      <c r="E602" s="92" t="s">
        <v>82</v>
      </c>
      <c r="F602" s="92">
        <v>0.25</v>
      </c>
      <c r="G602" s="92"/>
      <c r="H602" s="92"/>
      <c r="I602" s="92" t="s">
        <v>21</v>
      </c>
      <c r="J602" s="92">
        <v>0.24</v>
      </c>
      <c r="K602" s="92" t="s">
        <v>21</v>
      </c>
      <c r="L602" s="92">
        <v>2.25</v>
      </c>
      <c r="M602" s="72">
        <v>140</v>
      </c>
      <c r="N602" s="128">
        <f t="shared" si="13"/>
        <v>3.5000000000000003E-2</v>
      </c>
    </row>
    <row r="603" spans="1:14" s="212" customFormat="1" x14ac:dyDescent="0.2">
      <c r="A603" s="492"/>
      <c r="B603" s="493" t="s">
        <v>84</v>
      </c>
      <c r="C603" s="493"/>
      <c r="D603" s="493"/>
      <c r="E603" s="492"/>
      <c r="F603" s="492"/>
      <c r="G603" s="492"/>
      <c r="H603" s="492"/>
      <c r="I603" s="120">
        <v>65.764999999999986</v>
      </c>
      <c r="J603" s="120">
        <v>43.694000000000003</v>
      </c>
      <c r="K603" s="120">
        <v>173.64</v>
      </c>
      <c r="L603" s="120">
        <v>1317.91</v>
      </c>
      <c r="M603" s="120"/>
      <c r="N603" s="129">
        <f>SUM(N569:N602)</f>
        <v>110.00754999999999</v>
      </c>
    </row>
    <row r="604" spans="1:14" s="212" customFormat="1" x14ac:dyDescent="0.2">
      <c r="A604" s="452"/>
      <c r="B604" s="526" t="s">
        <v>245</v>
      </c>
      <c r="C604" s="526"/>
      <c r="D604" s="526"/>
      <c r="E604" s="452"/>
      <c r="F604" s="452"/>
      <c r="G604" s="452"/>
      <c r="H604" s="444"/>
      <c r="I604" s="458">
        <f>I603+I567</f>
        <v>81.314999999999984</v>
      </c>
      <c r="J604" s="458">
        <f>J603+J567</f>
        <v>75.106999999999999</v>
      </c>
      <c r="K604" s="458">
        <f>K603+K567</f>
        <v>291.60000000000002</v>
      </c>
      <c r="L604" s="458">
        <f>L603+L567</f>
        <v>2143.44</v>
      </c>
      <c r="M604" s="458"/>
      <c r="N604" s="438">
        <f>N603+N567</f>
        <v>183.50841</v>
      </c>
    </row>
    <row r="605" spans="1:14" ht="20.399999999999999" x14ac:dyDescent="0.2">
      <c r="A605" s="486" t="s">
        <v>1</v>
      </c>
      <c r="B605" s="475" t="s">
        <v>2</v>
      </c>
      <c r="C605" s="475"/>
      <c r="D605" s="475"/>
      <c r="E605" s="486" t="s">
        <v>3</v>
      </c>
      <c r="F605" s="486" t="s">
        <v>4</v>
      </c>
      <c r="G605" s="486" t="s">
        <v>5</v>
      </c>
      <c r="H605" s="486" t="s">
        <v>6</v>
      </c>
      <c r="I605" s="486" t="s">
        <v>7</v>
      </c>
      <c r="J605" s="486" t="s">
        <v>8</v>
      </c>
      <c r="K605" s="486" t="s">
        <v>9</v>
      </c>
      <c r="L605" s="486" t="s">
        <v>10</v>
      </c>
      <c r="M605" s="72" t="s">
        <v>11</v>
      </c>
      <c r="N605" s="128"/>
    </row>
    <row r="606" spans="1:14" ht="11.25" customHeight="1" x14ac:dyDescent="0.2">
      <c r="A606" s="634" t="s">
        <v>354</v>
      </c>
      <c r="B606" s="637"/>
      <c r="C606" s="495"/>
      <c r="D606" s="495"/>
      <c r="E606" s="492"/>
      <c r="F606" s="492"/>
      <c r="G606" s="492"/>
      <c r="H606" s="492"/>
      <c r="I606" s="492"/>
      <c r="J606" s="492"/>
      <c r="K606" s="492"/>
      <c r="L606" s="492"/>
      <c r="M606" s="72"/>
      <c r="N606" s="128"/>
    </row>
    <row r="607" spans="1:14" ht="11.25" customHeight="1" x14ac:dyDescent="0.2">
      <c r="A607" s="92" t="s">
        <v>205</v>
      </c>
      <c r="B607" s="537" t="s">
        <v>451</v>
      </c>
      <c r="C607" s="480"/>
      <c r="D607" s="480"/>
      <c r="E607" s="92"/>
      <c r="F607" s="92"/>
      <c r="G607" s="92"/>
      <c r="H607" s="92"/>
      <c r="I607" s="92"/>
      <c r="J607" s="92"/>
      <c r="K607" s="92"/>
      <c r="L607" s="92"/>
      <c r="M607" s="72"/>
      <c r="N607" s="128"/>
    </row>
    <row r="608" spans="1:14" s="381" customFormat="1" ht="22.5" customHeight="1" x14ac:dyDescent="0.2">
      <c r="A608" s="92"/>
      <c r="B608" s="638"/>
      <c r="C608" s="481">
        <v>75</v>
      </c>
      <c r="D608" s="481">
        <v>41</v>
      </c>
      <c r="E608" s="92" t="s">
        <v>450</v>
      </c>
      <c r="F608" s="92">
        <v>160</v>
      </c>
      <c r="G608" s="92">
        <v>112</v>
      </c>
      <c r="H608" s="92"/>
      <c r="I608" s="92" t="s">
        <v>21</v>
      </c>
      <c r="J608" s="92" t="s">
        <v>21</v>
      </c>
      <c r="K608" s="92" t="s">
        <v>21</v>
      </c>
      <c r="L608" s="92">
        <v>0.21</v>
      </c>
      <c r="M608" s="72">
        <v>270</v>
      </c>
      <c r="N608" s="128">
        <f t="shared" ref="N608:N611" si="14">F608*M608/1000</f>
        <v>43.2</v>
      </c>
    </row>
    <row r="609" spans="1:14" x14ac:dyDescent="0.2">
      <c r="A609" s="92"/>
      <c r="B609" s="479"/>
      <c r="C609" s="479"/>
      <c r="D609" s="479"/>
      <c r="E609" s="92" t="s">
        <v>77</v>
      </c>
      <c r="F609" s="92">
        <v>4</v>
      </c>
      <c r="G609" s="92">
        <v>2</v>
      </c>
      <c r="H609" s="92"/>
      <c r="I609" s="92">
        <v>0.22</v>
      </c>
      <c r="J609" s="92">
        <v>0.02</v>
      </c>
      <c r="K609" s="92">
        <v>1.44</v>
      </c>
      <c r="L609" s="92">
        <v>6.62</v>
      </c>
      <c r="M609" s="72">
        <v>40</v>
      </c>
      <c r="N609" s="128">
        <f t="shared" si="14"/>
        <v>0.16</v>
      </c>
    </row>
    <row r="610" spans="1:14" x14ac:dyDescent="0.2">
      <c r="A610" s="92"/>
      <c r="B610" s="479"/>
      <c r="C610" s="479"/>
      <c r="D610" s="479"/>
      <c r="E610" s="92" t="s">
        <v>53</v>
      </c>
      <c r="F610" s="92">
        <v>48</v>
      </c>
      <c r="G610" s="92">
        <v>40</v>
      </c>
      <c r="H610" s="92"/>
      <c r="I610" s="92">
        <v>0.56999999999999995</v>
      </c>
      <c r="J610" s="92">
        <v>0.06</v>
      </c>
      <c r="K610" s="92">
        <v>0.47</v>
      </c>
      <c r="L610" s="92">
        <v>15.82</v>
      </c>
      <c r="M610" s="72">
        <v>40</v>
      </c>
      <c r="N610" s="128">
        <f t="shared" si="14"/>
        <v>1.92</v>
      </c>
    </row>
    <row r="611" spans="1:14" x14ac:dyDescent="0.2">
      <c r="A611" s="92"/>
      <c r="B611" s="479"/>
      <c r="C611" s="479"/>
      <c r="D611" s="479"/>
      <c r="E611" s="92" t="s">
        <v>22</v>
      </c>
      <c r="F611" s="92">
        <v>0.6</v>
      </c>
      <c r="G611" s="92">
        <v>0.6</v>
      </c>
      <c r="H611" s="92"/>
      <c r="I611" s="92" t="s">
        <v>21</v>
      </c>
      <c r="J611" s="92" t="s">
        <v>21</v>
      </c>
      <c r="K611" s="92" t="s">
        <v>21</v>
      </c>
      <c r="L611" s="92" t="s">
        <v>21</v>
      </c>
      <c r="M611" s="72">
        <v>16</v>
      </c>
      <c r="N611" s="128">
        <f t="shared" si="14"/>
        <v>9.5999999999999992E-3</v>
      </c>
    </row>
    <row r="612" spans="1:14" ht="12.75" customHeight="1" x14ac:dyDescent="0.2">
      <c r="A612" s="92"/>
      <c r="B612" s="479"/>
      <c r="C612" s="479"/>
      <c r="D612" s="479"/>
      <c r="E612" s="92" t="s">
        <v>52</v>
      </c>
      <c r="F612" s="92">
        <v>15</v>
      </c>
      <c r="G612" s="92">
        <v>15</v>
      </c>
      <c r="H612" s="92"/>
      <c r="I612" s="92" t="s">
        <v>21</v>
      </c>
      <c r="J612" s="92">
        <v>1.99</v>
      </c>
      <c r="K612" s="92" t="s">
        <v>21</v>
      </c>
      <c r="L612" s="92">
        <v>17.98</v>
      </c>
      <c r="M612" s="72">
        <v>140</v>
      </c>
      <c r="N612" s="128">
        <v>5.44</v>
      </c>
    </row>
    <row r="613" spans="1:14" x14ac:dyDescent="0.2">
      <c r="A613" s="92"/>
      <c r="B613" s="479"/>
      <c r="C613" s="479">
        <v>200</v>
      </c>
      <c r="D613" s="479">
        <v>200</v>
      </c>
      <c r="E613" s="92" t="s">
        <v>145</v>
      </c>
      <c r="F613" s="92">
        <v>110</v>
      </c>
      <c r="G613" s="92"/>
      <c r="H613" s="92"/>
      <c r="I613" s="92">
        <v>3.08</v>
      </c>
      <c r="J613" s="92">
        <v>3.52</v>
      </c>
      <c r="K613" s="92">
        <v>2.35</v>
      </c>
      <c r="L613" s="92">
        <v>63.8</v>
      </c>
      <c r="M613" s="72">
        <v>65</v>
      </c>
      <c r="N613" s="128">
        <f t="shared" ref="N613:N659" si="15">F613*M613/1000</f>
        <v>7.15</v>
      </c>
    </row>
    <row r="614" spans="1:14" s="5" customFormat="1" ht="12" customHeight="1" x14ac:dyDescent="0.25">
      <c r="A614" s="92" t="s">
        <v>268</v>
      </c>
      <c r="B614" s="536" t="s">
        <v>269</v>
      </c>
      <c r="C614" s="479"/>
      <c r="D614" s="479"/>
      <c r="E614" s="92" t="s">
        <v>270</v>
      </c>
      <c r="F614" s="92">
        <v>34</v>
      </c>
      <c r="G614" s="92">
        <v>34</v>
      </c>
      <c r="H614" s="92"/>
      <c r="I614" s="92">
        <v>3.53</v>
      </c>
      <c r="J614" s="92">
        <v>0.37</v>
      </c>
      <c r="K614" s="92">
        <v>23.81</v>
      </c>
      <c r="L614" s="92">
        <v>114.6</v>
      </c>
      <c r="M614" s="72">
        <v>50</v>
      </c>
      <c r="N614" s="128">
        <f t="shared" si="15"/>
        <v>1.7</v>
      </c>
    </row>
    <row r="615" spans="1:14" s="5" customFormat="1" ht="12" x14ac:dyDescent="0.25">
      <c r="A615" s="92"/>
      <c r="B615" s="536"/>
      <c r="C615" s="479"/>
      <c r="D615" s="479"/>
      <c r="E615" s="92" t="s">
        <v>23</v>
      </c>
      <c r="F615" s="92">
        <v>3.5</v>
      </c>
      <c r="G615" s="92">
        <v>3.5</v>
      </c>
      <c r="H615" s="92"/>
      <c r="I615" s="92">
        <v>2.8000000000000001E-2</v>
      </c>
      <c r="J615" s="92">
        <v>2.54</v>
      </c>
      <c r="K615" s="92">
        <v>9.0999999999999998E-2</v>
      </c>
      <c r="L615" s="92">
        <v>23.14</v>
      </c>
      <c r="M615" s="94">
        <v>670</v>
      </c>
      <c r="N615" s="128">
        <f t="shared" si="15"/>
        <v>2.3450000000000002</v>
      </c>
    </row>
    <row r="616" spans="1:14" s="5" customFormat="1" ht="12" x14ac:dyDescent="0.25">
      <c r="A616" s="92"/>
      <c r="B616" s="479"/>
      <c r="C616" s="479">
        <v>100</v>
      </c>
      <c r="D616" s="479">
        <v>100</v>
      </c>
      <c r="E616" s="92" t="s">
        <v>22</v>
      </c>
      <c r="F616" s="92">
        <v>2</v>
      </c>
      <c r="G616" s="92">
        <v>2</v>
      </c>
      <c r="H616" s="92"/>
      <c r="I616" s="92"/>
      <c r="J616" s="92" t="s">
        <v>271</v>
      </c>
      <c r="K616" s="92"/>
      <c r="L616" s="92"/>
      <c r="M616" s="72">
        <v>16</v>
      </c>
      <c r="N616" s="128">
        <f t="shared" si="15"/>
        <v>3.2000000000000001E-2</v>
      </c>
    </row>
    <row r="617" spans="1:14" ht="11.25" customHeight="1" x14ac:dyDescent="0.2">
      <c r="A617" s="92" t="s">
        <v>29</v>
      </c>
      <c r="B617" s="531" t="s">
        <v>30</v>
      </c>
      <c r="C617" s="474">
        <v>70</v>
      </c>
      <c r="D617" s="474">
        <v>90</v>
      </c>
      <c r="E617" s="521" t="s">
        <v>31</v>
      </c>
      <c r="F617" s="521">
        <v>80</v>
      </c>
      <c r="G617" s="521">
        <v>80</v>
      </c>
      <c r="H617" s="498"/>
      <c r="I617" s="521">
        <v>6.96</v>
      </c>
      <c r="J617" s="521">
        <v>1.2</v>
      </c>
      <c r="K617" s="521">
        <v>32.96</v>
      </c>
      <c r="L617" s="521">
        <v>181</v>
      </c>
      <c r="M617" s="72">
        <v>60</v>
      </c>
      <c r="N617" s="128">
        <f t="shared" si="15"/>
        <v>4.8</v>
      </c>
    </row>
    <row r="618" spans="1:14" x14ac:dyDescent="0.2">
      <c r="A618" s="92"/>
      <c r="B618" s="531"/>
      <c r="C618" s="474">
        <v>10</v>
      </c>
      <c r="D618" s="474">
        <v>10</v>
      </c>
      <c r="E618" s="521" t="s">
        <v>32</v>
      </c>
      <c r="F618" s="521">
        <v>10</v>
      </c>
      <c r="G618" s="521"/>
      <c r="H618" s="498"/>
      <c r="I618" s="521">
        <v>2.68</v>
      </c>
      <c r="J618" s="521">
        <v>2.57</v>
      </c>
      <c r="K618" s="521" t="s">
        <v>21</v>
      </c>
      <c r="L618" s="521">
        <v>33.79</v>
      </c>
      <c r="M618" s="72">
        <v>650</v>
      </c>
      <c r="N618" s="128">
        <f t="shared" si="15"/>
        <v>6.5</v>
      </c>
    </row>
    <row r="619" spans="1:14" x14ac:dyDescent="0.2">
      <c r="A619" s="92"/>
      <c r="B619" s="474"/>
      <c r="C619" s="474">
        <v>10</v>
      </c>
      <c r="D619" s="474">
        <v>10</v>
      </c>
      <c r="E619" s="521" t="s">
        <v>33</v>
      </c>
      <c r="F619" s="521">
        <v>10</v>
      </c>
      <c r="G619" s="521"/>
      <c r="H619" s="498"/>
      <c r="I619" s="521">
        <v>0.08</v>
      </c>
      <c r="J619" s="521">
        <v>7.25</v>
      </c>
      <c r="K619" s="521">
        <v>0.26</v>
      </c>
      <c r="L619" s="521">
        <v>66.099999999999994</v>
      </c>
      <c r="M619" s="72">
        <v>670</v>
      </c>
      <c r="N619" s="128">
        <f t="shared" si="15"/>
        <v>6.7</v>
      </c>
    </row>
    <row r="620" spans="1:14" ht="20.399999999999999" x14ac:dyDescent="0.2">
      <c r="A620" s="92"/>
      <c r="B620" s="479" t="s">
        <v>146</v>
      </c>
      <c r="C620" s="479">
        <v>120</v>
      </c>
      <c r="D620" s="479">
        <v>120</v>
      </c>
      <c r="E620" s="92" t="s">
        <v>147</v>
      </c>
      <c r="F620" s="92">
        <v>120</v>
      </c>
      <c r="G620" s="92">
        <v>120</v>
      </c>
      <c r="H620" s="92">
        <v>120</v>
      </c>
      <c r="I620" s="492">
        <v>1.8</v>
      </c>
      <c r="J620" s="492">
        <v>8.4000000000000005E-2</v>
      </c>
      <c r="K620" s="492">
        <v>18.649999999999999</v>
      </c>
      <c r="L620" s="120">
        <v>74.760000000000005</v>
      </c>
      <c r="M620" s="94">
        <v>170</v>
      </c>
      <c r="N620" s="128">
        <f>F620*M620/1000</f>
        <v>20.399999999999999</v>
      </c>
    </row>
    <row r="621" spans="1:14" x14ac:dyDescent="0.2">
      <c r="A621" s="521" t="s">
        <v>38</v>
      </c>
      <c r="B621" s="474" t="s">
        <v>437</v>
      </c>
      <c r="C621" s="474">
        <v>100</v>
      </c>
      <c r="D621" s="474">
        <v>100</v>
      </c>
      <c r="E621" s="521" t="s">
        <v>437</v>
      </c>
      <c r="F621" s="521">
        <v>200</v>
      </c>
      <c r="G621" s="521">
        <v>100</v>
      </c>
      <c r="H621" s="498">
        <v>100</v>
      </c>
      <c r="I621" s="521"/>
      <c r="J621" s="521"/>
      <c r="K621" s="521">
        <v>19</v>
      </c>
      <c r="L621" s="521">
        <v>75</v>
      </c>
      <c r="M621" s="72">
        <v>80</v>
      </c>
      <c r="N621" s="128">
        <f>F621*M621/1000</f>
        <v>16</v>
      </c>
    </row>
    <row r="622" spans="1:14" ht="20.399999999999999" x14ac:dyDescent="0.2">
      <c r="A622" s="92"/>
      <c r="B622" s="493" t="s">
        <v>40</v>
      </c>
      <c r="C622" s="493"/>
      <c r="D622" s="493"/>
      <c r="E622" s="92"/>
      <c r="F622" s="92"/>
      <c r="G622" s="92"/>
      <c r="H622" s="92"/>
      <c r="I622" s="120">
        <v>31.858000000000001</v>
      </c>
      <c r="J622" s="120">
        <v>37.844000000000001</v>
      </c>
      <c r="K622" s="120">
        <v>115.581</v>
      </c>
      <c r="L622" s="120">
        <v>925.41</v>
      </c>
      <c r="M622" s="72"/>
      <c r="N622" s="129">
        <f>SUM(N608:N621)</f>
        <v>116.35659999999999</v>
      </c>
    </row>
    <row r="623" spans="1:14" x14ac:dyDescent="0.2">
      <c r="A623" s="551" t="s">
        <v>273</v>
      </c>
      <c r="B623" s="552"/>
      <c r="C623" s="493"/>
      <c r="D623" s="493"/>
      <c r="E623" s="92"/>
      <c r="F623" s="92"/>
      <c r="G623" s="92"/>
      <c r="H623" s="92"/>
      <c r="I623" s="92"/>
      <c r="J623" s="92"/>
      <c r="K623" s="92"/>
      <c r="L623" s="92"/>
      <c r="M623" s="72"/>
      <c r="N623" s="128">
        <f t="shared" si="15"/>
        <v>0</v>
      </c>
    </row>
    <row r="624" spans="1:14" ht="11.25" customHeight="1" x14ac:dyDescent="0.2">
      <c r="A624" s="92" t="s">
        <v>274</v>
      </c>
      <c r="B624" s="536" t="s">
        <v>148</v>
      </c>
      <c r="C624" s="479">
        <v>80</v>
      </c>
      <c r="D624" s="479">
        <v>120</v>
      </c>
      <c r="E624" s="92" t="s">
        <v>149</v>
      </c>
      <c r="F624" s="92">
        <v>99.8</v>
      </c>
      <c r="G624" s="92">
        <v>74.84</v>
      </c>
      <c r="H624" s="92"/>
      <c r="I624" s="102">
        <v>1.49</v>
      </c>
      <c r="J624" s="108">
        <v>0.08</v>
      </c>
      <c r="K624" s="92">
        <v>7.64</v>
      </c>
      <c r="L624" s="92">
        <v>33.53</v>
      </c>
      <c r="M624" s="72">
        <v>35</v>
      </c>
      <c r="N624" s="128">
        <f t="shared" si="15"/>
        <v>3.4929999999999999</v>
      </c>
    </row>
    <row r="625" spans="1:14" x14ac:dyDescent="0.2">
      <c r="A625" s="92"/>
      <c r="B625" s="536"/>
      <c r="C625" s="479"/>
      <c r="D625" s="479"/>
      <c r="E625" s="92" t="s">
        <v>46</v>
      </c>
      <c r="F625" s="92">
        <v>40</v>
      </c>
      <c r="G625" s="92">
        <v>36</v>
      </c>
      <c r="H625" s="92"/>
      <c r="I625" s="92">
        <v>0.16</v>
      </c>
      <c r="J625" s="92">
        <v>4</v>
      </c>
      <c r="K625" s="92">
        <v>4.0999999999999996</v>
      </c>
      <c r="L625" s="92">
        <v>15.84</v>
      </c>
      <c r="M625" s="72">
        <v>100</v>
      </c>
      <c r="N625" s="128">
        <f t="shared" si="15"/>
        <v>4</v>
      </c>
    </row>
    <row r="626" spans="1:14" x14ac:dyDescent="0.2">
      <c r="A626" s="92"/>
      <c r="B626" s="479"/>
      <c r="C626" s="479"/>
      <c r="D626" s="479"/>
      <c r="E626" s="92" t="s">
        <v>20</v>
      </c>
      <c r="F626" s="92">
        <v>5</v>
      </c>
      <c r="G626" s="92">
        <v>5</v>
      </c>
      <c r="H626" s="92"/>
      <c r="I626" s="92"/>
      <c r="J626" s="92" t="s">
        <v>21</v>
      </c>
      <c r="K626" s="92">
        <v>4.99</v>
      </c>
      <c r="L626" s="92">
        <v>18.95</v>
      </c>
      <c r="M626" s="94">
        <v>80</v>
      </c>
      <c r="N626" s="128">
        <f t="shared" si="15"/>
        <v>0.4</v>
      </c>
    </row>
    <row r="627" spans="1:14" ht="13.5" customHeight="1" x14ac:dyDescent="0.2">
      <c r="A627" s="92"/>
      <c r="B627" s="479"/>
      <c r="C627" s="479"/>
      <c r="D627" s="479"/>
      <c r="E627" s="92" t="s">
        <v>52</v>
      </c>
      <c r="F627" s="92">
        <v>5</v>
      </c>
      <c r="G627" s="92">
        <v>5</v>
      </c>
      <c r="H627" s="92"/>
      <c r="I627" s="92">
        <v>0.04</v>
      </c>
      <c r="J627" s="92">
        <v>3.63</v>
      </c>
      <c r="K627" s="92">
        <v>13.2</v>
      </c>
      <c r="L627" s="92">
        <v>33.049999999999997</v>
      </c>
      <c r="M627" s="72">
        <v>140</v>
      </c>
      <c r="N627" s="128">
        <f t="shared" si="15"/>
        <v>0.7</v>
      </c>
    </row>
    <row r="628" spans="1:14" x14ac:dyDescent="0.2">
      <c r="A628" s="92" t="s">
        <v>275</v>
      </c>
      <c r="B628" s="536" t="s">
        <v>276</v>
      </c>
      <c r="C628" s="479" t="s">
        <v>58</v>
      </c>
      <c r="D628" s="479" t="s">
        <v>58</v>
      </c>
      <c r="E628" s="92" t="s">
        <v>439</v>
      </c>
      <c r="F628" s="92">
        <v>40</v>
      </c>
      <c r="G628" s="92">
        <v>40</v>
      </c>
      <c r="H628" s="92"/>
      <c r="I628" s="92">
        <v>0.63</v>
      </c>
      <c r="J628" s="92">
        <v>0.56999999999999995</v>
      </c>
      <c r="K628" s="92">
        <v>0.03</v>
      </c>
      <c r="L628" s="92">
        <v>7.85</v>
      </c>
      <c r="M628" s="72">
        <v>50</v>
      </c>
      <c r="N628" s="128">
        <f t="shared" si="15"/>
        <v>2</v>
      </c>
    </row>
    <row r="629" spans="1:14" x14ac:dyDescent="0.2">
      <c r="A629" s="92"/>
      <c r="B629" s="536"/>
      <c r="C629" s="479"/>
      <c r="D629" s="479"/>
      <c r="E629" s="92" t="s">
        <v>53</v>
      </c>
      <c r="F629" s="92">
        <v>12</v>
      </c>
      <c r="G629" s="92">
        <v>10</v>
      </c>
      <c r="H629" s="92"/>
      <c r="I629" s="92">
        <v>0.13</v>
      </c>
      <c r="J629" s="92" t="s">
        <v>21</v>
      </c>
      <c r="K629" s="92">
        <v>0.91</v>
      </c>
      <c r="L629" s="92">
        <v>4.0999999999999996</v>
      </c>
      <c r="M629" s="72">
        <v>40</v>
      </c>
      <c r="N629" s="128">
        <f t="shared" si="15"/>
        <v>0.48</v>
      </c>
    </row>
    <row r="630" spans="1:14" x14ac:dyDescent="0.2">
      <c r="A630" s="92"/>
      <c r="B630" s="479"/>
      <c r="C630" s="479"/>
      <c r="D630" s="479"/>
      <c r="E630" s="92" t="s">
        <v>23</v>
      </c>
      <c r="F630" s="92">
        <v>5</v>
      </c>
      <c r="G630" s="92">
        <v>5</v>
      </c>
      <c r="H630" s="92"/>
      <c r="I630" s="92">
        <v>0.04</v>
      </c>
      <c r="J630" s="92">
        <v>3.63</v>
      </c>
      <c r="K630" s="92">
        <v>0.13</v>
      </c>
      <c r="L630" s="92">
        <v>33.049999999999997</v>
      </c>
      <c r="M630" s="72">
        <v>670</v>
      </c>
      <c r="N630" s="128">
        <f t="shared" si="15"/>
        <v>3.35</v>
      </c>
    </row>
    <row r="631" spans="1:14" x14ac:dyDescent="0.2">
      <c r="A631" s="92"/>
      <c r="B631" s="479"/>
      <c r="C631" s="479"/>
      <c r="D631" s="479"/>
      <c r="E631" s="92" t="s">
        <v>44</v>
      </c>
      <c r="F631" s="92">
        <v>12.5</v>
      </c>
      <c r="G631" s="92">
        <v>10</v>
      </c>
      <c r="H631" s="92"/>
      <c r="I631" s="92">
        <v>0.13</v>
      </c>
      <c r="J631" s="92">
        <v>0.01</v>
      </c>
      <c r="K631" s="92">
        <v>0.71</v>
      </c>
      <c r="L631" s="92">
        <v>3.3</v>
      </c>
      <c r="M631" s="72">
        <v>45</v>
      </c>
      <c r="N631" s="128">
        <f t="shared" si="15"/>
        <v>0.5625</v>
      </c>
    </row>
    <row r="632" spans="1:14" x14ac:dyDescent="0.2">
      <c r="A632" s="92"/>
      <c r="B632" s="479"/>
      <c r="C632" s="479"/>
      <c r="D632" s="479"/>
      <c r="E632" s="113" t="s">
        <v>56</v>
      </c>
      <c r="F632" s="113">
        <v>40</v>
      </c>
      <c r="G632" s="113">
        <v>40</v>
      </c>
      <c r="H632" s="92"/>
      <c r="I632" s="113">
        <v>9.67</v>
      </c>
      <c r="J632" s="113">
        <v>6.48</v>
      </c>
      <c r="K632" s="113" t="s">
        <v>21</v>
      </c>
      <c r="L632" s="113">
        <v>88.29</v>
      </c>
      <c r="M632" s="72">
        <v>440</v>
      </c>
      <c r="N632" s="128">
        <f t="shared" si="15"/>
        <v>17.600000000000001</v>
      </c>
    </row>
    <row r="633" spans="1:14" ht="11.25" customHeight="1" x14ac:dyDescent="0.2">
      <c r="A633" s="92"/>
      <c r="B633" s="537" t="s">
        <v>177</v>
      </c>
      <c r="C633" s="480"/>
      <c r="D633" s="480"/>
      <c r="E633" s="92" t="s">
        <v>61</v>
      </c>
      <c r="F633" s="92">
        <v>52</v>
      </c>
      <c r="G633" s="92">
        <v>38</v>
      </c>
      <c r="H633" s="92"/>
      <c r="I633" s="92">
        <v>10.23</v>
      </c>
      <c r="J633" s="92">
        <v>6.6</v>
      </c>
      <c r="K633" s="92">
        <v>0.23</v>
      </c>
      <c r="L633" s="92">
        <v>89.9</v>
      </c>
      <c r="M633" s="72">
        <v>440</v>
      </c>
      <c r="N633" s="128">
        <f t="shared" si="15"/>
        <v>22.88</v>
      </c>
    </row>
    <row r="634" spans="1:14" x14ac:dyDescent="0.2">
      <c r="A634" s="92" t="s">
        <v>277</v>
      </c>
      <c r="B634" s="538"/>
      <c r="C634" s="481">
        <v>60</v>
      </c>
      <c r="D634" s="481">
        <v>80</v>
      </c>
      <c r="E634" s="92" t="s">
        <v>72</v>
      </c>
      <c r="F634" s="92">
        <v>8</v>
      </c>
      <c r="G634" s="92">
        <v>8</v>
      </c>
      <c r="H634" s="92"/>
      <c r="I634" s="92">
        <v>0.69</v>
      </c>
      <c r="J634" s="92">
        <v>0.12</v>
      </c>
      <c r="K634" s="92">
        <v>13.09</v>
      </c>
      <c r="L634" s="92">
        <v>16.72</v>
      </c>
      <c r="M634" s="72">
        <v>60</v>
      </c>
      <c r="N634" s="128">
        <f t="shared" si="15"/>
        <v>0.48</v>
      </c>
    </row>
    <row r="635" spans="1:14" x14ac:dyDescent="0.2">
      <c r="A635" s="92"/>
      <c r="B635" s="479"/>
      <c r="C635" s="479"/>
      <c r="D635" s="479"/>
      <c r="E635" s="92" t="s">
        <v>278</v>
      </c>
      <c r="F635" s="92">
        <v>11</v>
      </c>
      <c r="G635" s="92">
        <v>11</v>
      </c>
      <c r="H635" s="92"/>
      <c r="I635" s="92">
        <v>0.31</v>
      </c>
      <c r="J635" s="92">
        <v>0.35</v>
      </c>
      <c r="K635" s="92">
        <v>0.51</v>
      </c>
      <c r="L635" s="92">
        <v>6.38</v>
      </c>
      <c r="M635" s="72">
        <v>65</v>
      </c>
      <c r="N635" s="128">
        <f t="shared" si="15"/>
        <v>0.71499999999999997</v>
      </c>
    </row>
    <row r="636" spans="1:14" x14ac:dyDescent="0.2">
      <c r="A636" s="92"/>
      <c r="B636" s="479"/>
      <c r="C636" s="479"/>
      <c r="D636" s="479"/>
      <c r="E636" s="92" t="s">
        <v>53</v>
      </c>
      <c r="F636" s="92">
        <v>31</v>
      </c>
      <c r="G636" s="92">
        <v>26</v>
      </c>
      <c r="H636" s="92"/>
      <c r="I636" s="92">
        <v>0.36</v>
      </c>
      <c r="J636" s="92" t="s">
        <v>21</v>
      </c>
      <c r="K636" s="92">
        <v>2.54</v>
      </c>
      <c r="L636" s="92">
        <v>10.68</v>
      </c>
      <c r="M636" s="72">
        <v>40</v>
      </c>
      <c r="N636" s="128">
        <f t="shared" si="15"/>
        <v>1.24</v>
      </c>
    </row>
    <row r="637" spans="1:14" ht="12" customHeight="1" x14ac:dyDescent="0.2">
      <c r="A637" s="92"/>
      <c r="B637" s="479"/>
      <c r="C637" s="479"/>
      <c r="D637" s="479"/>
      <c r="E637" s="92" t="s">
        <v>52</v>
      </c>
      <c r="F637" s="92">
        <v>4</v>
      </c>
      <c r="G637" s="92">
        <v>4</v>
      </c>
      <c r="H637" s="92"/>
      <c r="I637" s="92"/>
      <c r="J637" s="92">
        <v>3.99</v>
      </c>
      <c r="K637" s="92" t="s">
        <v>21</v>
      </c>
      <c r="L637" s="92">
        <v>35.96</v>
      </c>
      <c r="M637" s="72">
        <v>140</v>
      </c>
      <c r="N637" s="128">
        <f t="shared" si="15"/>
        <v>0.56000000000000005</v>
      </c>
    </row>
    <row r="638" spans="1:14" x14ac:dyDescent="0.2">
      <c r="A638" s="92"/>
      <c r="B638" s="479"/>
      <c r="C638" s="479"/>
      <c r="D638" s="479"/>
      <c r="E638" s="92" t="s">
        <v>92</v>
      </c>
      <c r="F638" s="92">
        <v>0.12</v>
      </c>
      <c r="G638" s="92">
        <v>5</v>
      </c>
      <c r="H638" s="92"/>
      <c r="I638" s="92">
        <v>0.63</v>
      </c>
      <c r="J638" s="92">
        <v>0.56999999999999995</v>
      </c>
      <c r="K638" s="92">
        <v>0.03</v>
      </c>
      <c r="L638" s="92">
        <v>7.85</v>
      </c>
      <c r="M638" s="72">
        <v>12</v>
      </c>
      <c r="N638" s="128">
        <f>F638*M638</f>
        <v>1.44</v>
      </c>
    </row>
    <row r="639" spans="1:14" x14ac:dyDescent="0.2">
      <c r="A639" s="92"/>
      <c r="B639" s="479"/>
      <c r="C639" s="479"/>
      <c r="D639" s="479"/>
      <c r="E639" s="92" t="s">
        <v>94</v>
      </c>
      <c r="F639" s="113">
        <v>6</v>
      </c>
      <c r="G639" s="113">
        <v>6</v>
      </c>
      <c r="H639" s="92"/>
      <c r="I639" s="92">
        <v>0.61</v>
      </c>
      <c r="J639" s="92">
        <v>0.06</v>
      </c>
      <c r="K639" s="92">
        <v>4.0999999999999996</v>
      </c>
      <c r="L639" s="92">
        <v>20.04</v>
      </c>
      <c r="M639" s="72">
        <v>100</v>
      </c>
      <c r="N639" s="128">
        <f t="shared" si="15"/>
        <v>0.6</v>
      </c>
    </row>
    <row r="640" spans="1:14" ht="13.5" customHeight="1" x14ac:dyDescent="0.2">
      <c r="A640" s="92"/>
      <c r="B640" s="479"/>
      <c r="C640" s="479"/>
      <c r="D640" s="479"/>
      <c r="E640" s="92" t="s">
        <v>52</v>
      </c>
      <c r="F640" s="92">
        <v>4</v>
      </c>
      <c r="G640" s="92">
        <v>4</v>
      </c>
      <c r="H640" s="92"/>
      <c r="I640" s="92"/>
      <c r="J640" s="92">
        <v>3.99</v>
      </c>
      <c r="K640" s="92" t="s">
        <v>21</v>
      </c>
      <c r="L640" s="102">
        <v>35.96</v>
      </c>
      <c r="M640" s="72">
        <v>140</v>
      </c>
      <c r="N640" s="128">
        <f t="shared" si="15"/>
        <v>0.56000000000000005</v>
      </c>
    </row>
    <row r="641" spans="1:14" ht="11.25" customHeight="1" x14ac:dyDescent="0.2">
      <c r="A641" s="92" t="s">
        <v>263</v>
      </c>
      <c r="B641" s="539" t="s">
        <v>264</v>
      </c>
      <c r="C641" s="482"/>
      <c r="D641" s="482"/>
      <c r="E641" s="92" t="s">
        <v>265</v>
      </c>
      <c r="F641" s="92">
        <v>47.6</v>
      </c>
      <c r="G641" s="92">
        <v>47.6</v>
      </c>
      <c r="H641" s="92"/>
      <c r="I641" s="92">
        <v>5.99</v>
      </c>
      <c r="J641" s="92">
        <v>1.55</v>
      </c>
      <c r="K641" s="92">
        <v>29.76</v>
      </c>
      <c r="L641" s="92">
        <v>157.9</v>
      </c>
      <c r="M641" s="72">
        <v>100</v>
      </c>
      <c r="N641" s="128">
        <f t="shared" si="15"/>
        <v>4.76</v>
      </c>
    </row>
    <row r="642" spans="1:14" x14ac:dyDescent="0.2">
      <c r="A642" s="92"/>
      <c r="B642" s="540"/>
      <c r="C642" s="483">
        <v>120</v>
      </c>
      <c r="D642" s="483">
        <v>180</v>
      </c>
      <c r="E642" s="92" t="s">
        <v>23</v>
      </c>
      <c r="F642" s="92">
        <v>4.5</v>
      </c>
      <c r="G642" s="92">
        <v>4.5</v>
      </c>
      <c r="H642" s="92"/>
      <c r="I642" s="92">
        <v>0.04</v>
      </c>
      <c r="J642" s="92">
        <v>3.6</v>
      </c>
      <c r="K642" s="92">
        <v>0.13</v>
      </c>
      <c r="L642" s="92">
        <v>33.049999999999997</v>
      </c>
      <c r="M642" s="94">
        <v>670</v>
      </c>
      <c r="N642" s="128">
        <f t="shared" si="15"/>
        <v>3.0150000000000001</v>
      </c>
    </row>
    <row r="643" spans="1:14" x14ac:dyDescent="0.2">
      <c r="A643" s="92"/>
      <c r="B643" s="479"/>
      <c r="C643" s="479"/>
      <c r="D643" s="479"/>
      <c r="E643" s="92" t="s">
        <v>22</v>
      </c>
      <c r="F643" s="92">
        <v>2</v>
      </c>
      <c r="G643" s="92">
        <v>2</v>
      </c>
      <c r="H643" s="92"/>
      <c r="I643" s="92" t="s">
        <v>21</v>
      </c>
      <c r="J643" s="92" t="s">
        <v>21</v>
      </c>
      <c r="K643" s="92" t="s">
        <v>21</v>
      </c>
      <c r="L643" s="92" t="s">
        <v>21</v>
      </c>
      <c r="M643" s="72">
        <v>16</v>
      </c>
      <c r="N643" s="128">
        <f t="shared" si="15"/>
        <v>3.2000000000000001E-2</v>
      </c>
    </row>
    <row r="644" spans="1:14" ht="11.25" customHeight="1" x14ac:dyDescent="0.2">
      <c r="A644" s="521" t="s">
        <v>182</v>
      </c>
      <c r="B644" s="541" t="s">
        <v>183</v>
      </c>
      <c r="C644" s="484"/>
      <c r="D644" s="484"/>
      <c r="E644" s="521" t="s">
        <v>46</v>
      </c>
      <c r="F644" s="521">
        <v>25</v>
      </c>
      <c r="G644" s="521">
        <v>22</v>
      </c>
      <c r="H644" s="498"/>
      <c r="I644" s="521">
        <v>0.1</v>
      </c>
      <c r="J644" s="521">
        <v>0.09</v>
      </c>
      <c r="K644" s="521">
        <v>2.2000000000000002</v>
      </c>
      <c r="L644" s="521">
        <v>9.9</v>
      </c>
      <c r="M644" s="72">
        <v>100</v>
      </c>
      <c r="N644" s="128">
        <f t="shared" si="15"/>
        <v>2.5</v>
      </c>
    </row>
    <row r="645" spans="1:14" x14ac:dyDescent="0.2">
      <c r="A645" s="521"/>
      <c r="B645" s="542"/>
      <c r="C645" s="485">
        <v>200</v>
      </c>
      <c r="D645" s="485">
        <v>200</v>
      </c>
      <c r="E645" s="521" t="s">
        <v>20</v>
      </c>
      <c r="F645" s="521">
        <v>20</v>
      </c>
      <c r="G645" s="521">
        <v>20</v>
      </c>
      <c r="H645" s="498"/>
      <c r="I645" s="521"/>
      <c r="J645" s="521"/>
      <c r="K645" s="521">
        <v>19.96</v>
      </c>
      <c r="L645" s="521">
        <v>75.8</v>
      </c>
      <c r="M645" s="72">
        <v>80</v>
      </c>
      <c r="N645" s="128">
        <f t="shared" si="15"/>
        <v>1.6</v>
      </c>
    </row>
    <row r="646" spans="1:14" x14ac:dyDescent="0.2">
      <c r="A646" s="92"/>
      <c r="B646" s="541" t="s">
        <v>72</v>
      </c>
      <c r="C646" s="484"/>
      <c r="D646" s="484"/>
      <c r="E646" s="83" t="s">
        <v>73</v>
      </c>
      <c r="F646" s="83">
        <v>40</v>
      </c>
      <c r="G646" s="83">
        <v>40</v>
      </c>
      <c r="H646" s="84">
        <v>40</v>
      </c>
      <c r="I646" s="521">
        <v>3.48</v>
      </c>
      <c r="J646" s="521">
        <v>0.6</v>
      </c>
      <c r="K646" s="521">
        <v>16</v>
      </c>
      <c r="L646" s="521">
        <v>83.6</v>
      </c>
      <c r="M646" s="72">
        <v>60</v>
      </c>
      <c r="N646" s="128">
        <f t="shared" si="15"/>
        <v>2.4</v>
      </c>
    </row>
    <row r="647" spans="1:14" x14ac:dyDescent="0.2">
      <c r="A647" s="92"/>
      <c r="B647" s="542"/>
      <c r="C647" s="485" t="s">
        <v>378</v>
      </c>
      <c r="D647" s="485" t="s">
        <v>379</v>
      </c>
      <c r="E647" s="521" t="s">
        <v>74</v>
      </c>
      <c r="F647" s="521">
        <v>80</v>
      </c>
      <c r="G647" s="521">
        <v>80</v>
      </c>
      <c r="H647" s="498">
        <v>80</v>
      </c>
      <c r="I647" s="521">
        <v>5.28</v>
      </c>
      <c r="J647" s="521">
        <v>0.96</v>
      </c>
      <c r="K647" s="521">
        <v>28.24</v>
      </c>
      <c r="L647" s="521">
        <v>144.80000000000001</v>
      </c>
      <c r="M647" s="72">
        <v>51</v>
      </c>
      <c r="N647" s="128">
        <f t="shared" si="15"/>
        <v>4.08</v>
      </c>
    </row>
    <row r="648" spans="1:14" ht="11.25" customHeight="1" x14ac:dyDescent="0.2">
      <c r="A648" s="539" t="s">
        <v>279</v>
      </c>
      <c r="B648" s="537" t="s">
        <v>280</v>
      </c>
      <c r="C648" s="480"/>
      <c r="D648" s="480"/>
      <c r="E648" s="92" t="s">
        <v>65</v>
      </c>
      <c r="F648" s="92">
        <v>31</v>
      </c>
      <c r="G648" s="92">
        <v>31</v>
      </c>
      <c r="H648" s="92">
        <v>100</v>
      </c>
      <c r="I648" s="92">
        <v>3.22</v>
      </c>
      <c r="J648" s="92">
        <v>0.34</v>
      </c>
      <c r="K648" s="92">
        <v>21.91</v>
      </c>
      <c r="L648" s="92">
        <v>104.5</v>
      </c>
      <c r="M648" s="72">
        <v>40</v>
      </c>
      <c r="N648" s="128">
        <f t="shared" si="15"/>
        <v>1.24</v>
      </c>
    </row>
    <row r="649" spans="1:14" x14ac:dyDescent="0.2">
      <c r="A649" s="550"/>
      <c r="B649" s="538"/>
      <c r="C649" s="481">
        <v>100</v>
      </c>
      <c r="D649" s="481">
        <v>100</v>
      </c>
      <c r="E649" s="92" t="s">
        <v>130</v>
      </c>
      <c r="F649" s="92">
        <v>1</v>
      </c>
      <c r="G649" s="92">
        <v>10</v>
      </c>
      <c r="H649" s="92"/>
      <c r="I649" s="92">
        <v>1.04</v>
      </c>
      <c r="J649" s="92">
        <v>0.11</v>
      </c>
      <c r="K649" s="92">
        <v>6.91</v>
      </c>
      <c r="L649" s="92">
        <v>33.700000000000003</v>
      </c>
      <c r="M649" s="72">
        <v>40</v>
      </c>
      <c r="N649" s="128">
        <f t="shared" si="15"/>
        <v>0.04</v>
      </c>
    </row>
    <row r="650" spans="1:14" x14ac:dyDescent="0.2">
      <c r="A650" s="550"/>
      <c r="B650" s="479"/>
      <c r="C650" s="479"/>
      <c r="D650" s="479"/>
      <c r="E650" s="92" t="s">
        <v>92</v>
      </c>
      <c r="F650" s="92">
        <v>0.2</v>
      </c>
      <c r="G650" s="92">
        <v>2.6</v>
      </c>
      <c r="H650" s="92"/>
      <c r="I650" s="92">
        <v>3.3</v>
      </c>
      <c r="J650" s="92">
        <v>2.99</v>
      </c>
      <c r="K650" s="92">
        <v>0.18</v>
      </c>
      <c r="L650" s="92">
        <v>40.82</v>
      </c>
      <c r="M650" s="72">
        <v>12</v>
      </c>
      <c r="N650" s="128">
        <f>F650*M650</f>
        <v>2.4000000000000004</v>
      </c>
    </row>
    <row r="651" spans="1:14" x14ac:dyDescent="0.2">
      <c r="A651" s="491"/>
      <c r="B651" s="479"/>
      <c r="C651" s="479"/>
      <c r="D651" s="479"/>
      <c r="E651" s="92" t="s">
        <v>23</v>
      </c>
      <c r="F651" s="92">
        <v>31</v>
      </c>
      <c r="G651" s="92">
        <v>3.1</v>
      </c>
      <c r="H651" s="92"/>
      <c r="I651" s="92">
        <v>0.248</v>
      </c>
      <c r="J651" s="92">
        <v>22.5</v>
      </c>
      <c r="K651" s="92">
        <v>0.81</v>
      </c>
      <c r="L651" s="92">
        <v>204.91</v>
      </c>
      <c r="M651" s="72">
        <v>670</v>
      </c>
      <c r="N651" s="128">
        <f t="shared" si="15"/>
        <v>20.77</v>
      </c>
    </row>
    <row r="652" spans="1:14" x14ac:dyDescent="0.2">
      <c r="A652" s="491"/>
      <c r="B652" s="479"/>
      <c r="C652" s="479"/>
      <c r="D652" s="479"/>
      <c r="E652" s="92" t="s">
        <v>20</v>
      </c>
      <c r="F652" s="92">
        <v>10</v>
      </c>
      <c r="G652" s="92">
        <v>10</v>
      </c>
      <c r="H652" s="92"/>
      <c r="I652" s="92" t="s">
        <v>21</v>
      </c>
      <c r="J652" s="92" t="s">
        <v>21</v>
      </c>
      <c r="K652" s="92">
        <v>9.98</v>
      </c>
      <c r="L652" s="92">
        <v>37.9</v>
      </c>
      <c r="M652" s="72">
        <v>80</v>
      </c>
      <c r="N652" s="128">
        <f t="shared" si="15"/>
        <v>0.8</v>
      </c>
    </row>
    <row r="653" spans="1:14" x14ac:dyDescent="0.2">
      <c r="A653" s="483"/>
      <c r="B653" s="479"/>
      <c r="C653" s="479"/>
      <c r="D653" s="479"/>
      <c r="E653" s="92" t="s">
        <v>129</v>
      </c>
      <c r="F653" s="92">
        <v>1.2</v>
      </c>
      <c r="G653" s="92">
        <v>12</v>
      </c>
      <c r="H653" s="92"/>
      <c r="I653" s="92" t="s">
        <v>21</v>
      </c>
      <c r="J653" s="92" t="s">
        <v>21</v>
      </c>
      <c r="K653" s="92" t="s">
        <v>21</v>
      </c>
      <c r="L653" s="92" t="s">
        <v>21</v>
      </c>
      <c r="M653" s="72">
        <v>400</v>
      </c>
      <c r="N653" s="128">
        <f t="shared" si="15"/>
        <v>0.48</v>
      </c>
    </row>
    <row r="654" spans="1:14" x14ac:dyDescent="0.2">
      <c r="A654" s="92"/>
      <c r="B654" s="479"/>
      <c r="C654" s="479"/>
      <c r="D654" s="479"/>
      <c r="E654" s="92" t="s">
        <v>145</v>
      </c>
      <c r="F654" s="92">
        <v>125</v>
      </c>
      <c r="G654" s="92">
        <v>125</v>
      </c>
      <c r="H654" s="92"/>
      <c r="I654" s="92">
        <v>3.35</v>
      </c>
      <c r="J654" s="102">
        <v>3.13</v>
      </c>
      <c r="K654" s="92">
        <v>5.91</v>
      </c>
      <c r="L654" s="92">
        <v>50.65</v>
      </c>
      <c r="M654" s="72">
        <v>65</v>
      </c>
      <c r="N654" s="128">
        <f t="shared" si="15"/>
        <v>8.125</v>
      </c>
    </row>
    <row r="655" spans="1:14" x14ac:dyDescent="0.2">
      <c r="A655" s="92"/>
      <c r="B655" s="479"/>
      <c r="C655" s="479"/>
      <c r="D655" s="479"/>
      <c r="E655" s="92" t="s">
        <v>22</v>
      </c>
      <c r="F655" s="92">
        <v>4</v>
      </c>
      <c r="G655" s="92">
        <v>4</v>
      </c>
      <c r="H655" s="92"/>
      <c r="I655" s="92" t="s">
        <v>21</v>
      </c>
      <c r="J655" s="92" t="s">
        <v>21</v>
      </c>
      <c r="K655" s="92" t="s">
        <v>21</v>
      </c>
      <c r="L655" s="113"/>
      <c r="M655" s="72">
        <v>16</v>
      </c>
      <c r="N655" s="128">
        <f t="shared" si="15"/>
        <v>6.4000000000000001E-2</v>
      </c>
    </row>
    <row r="656" spans="1:14" x14ac:dyDescent="0.2">
      <c r="A656" s="92"/>
      <c r="B656" s="479"/>
      <c r="C656" s="479"/>
      <c r="D656" s="479"/>
      <c r="E656" s="92" t="s">
        <v>155</v>
      </c>
      <c r="F656" s="92">
        <v>30.6</v>
      </c>
      <c r="G656" s="92">
        <v>22.5</v>
      </c>
      <c r="H656" s="92"/>
      <c r="I656" s="92">
        <v>5.69</v>
      </c>
      <c r="J656" s="92">
        <v>3.67</v>
      </c>
      <c r="K656" s="92"/>
      <c r="L656" s="92">
        <v>50.3</v>
      </c>
      <c r="M656" s="72">
        <v>440</v>
      </c>
      <c r="N656" s="128">
        <f t="shared" si="15"/>
        <v>13.464</v>
      </c>
    </row>
    <row r="657" spans="1:14" x14ac:dyDescent="0.2">
      <c r="A657" s="92"/>
      <c r="B657" s="479"/>
      <c r="C657" s="479"/>
      <c r="D657" s="479"/>
      <c r="E657" s="92" t="s">
        <v>51</v>
      </c>
      <c r="F657" s="92">
        <v>39.299999999999997</v>
      </c>
      <c r="G657" s="92">
        <v>29.5</v>
      </c>
      <c r="H657" s="92"/>
      <c r="I657" s="92">
        <v>0.59</v>
      </c>
      <c r="J657" s="92">
        <v>0.11</v>
      </c>
      <c r="K657" s="92" t="s">
        <v>21</v>
      </c>
      <c r="L657" s="92">
        <v>24.19</v>
      </c>
      <c r="M657" s="72">
        <v>35</v>
      </c>
      <c r="N657" s="128">
        <f t="shared" si="15"/>
        <v>1.3754999999999999</v>
      </c>
    </row>
    <row r="658" spans="1:14" ht="11.25" customHeight="1" x14ac:dyDescent="0.2">
      <c r="A658" s="92"/>
      <c r="B658" s="479"/>
      <c r="C658" s="479"/>
      <c r="D658" s="479"/>
      <c r="E658" s="92" t="s">
        <v>53</v>
      </c>
      <c r="F658" s="92">
        <v>10.1</v>
      </c>
      <c r="G658" s="92">
        <v>8.5</v>
      </c>
      <c r="H658" s="92"/>
      <c r="I658" s="92">
        <v>0.14000000000000001</v>
      </c>
      <c r="J658" s="92" t="s">
        <v>21</v>
      </c>
      <c r="K658" s="92">
        <v>0.97</v>
      </c>
      <c r="L658" s="92">
        <v>4.13</v>
      </c>
      <c r="M658" s="72">
        <v>40</v>
      </c>
      <c r="N658" s="128">
        <f t="shared" si="15"/>
        <v>0.40400000000000003</v>
      </c>
    </row>
    <row r="659" spans="1:14" x14ac:dyDescent="0.2">
      <c r="A659" s="92"/>
      <c r="B659" s="479"/>
      <c r="C659" s="479"/>
      <c r="D659" s="479"/>
      <c r="E659" s="92" t="s">
        <v>23</v>
      </c>
      <c r="F659" s="92">
        <v>6.5</v>
      </c>
      <c r="G659" s="92">
        <v>6.5</v>
      </c>
      <c r="H659" s="92"/>
      <c r="I659" s="92">
        <v>0.05</v>
      </c>
      <c r="J659" s="92">
        <v>4.71</v>
      </c>
      <c r="K659" s="92">
        <v>0.16</v>
      </c>
      <c r="L659" s="92">
        <v>42.97</v>
      </c>
      <c r="M659" s="72">
        <v>670</v>
      </c>
      <c r="N659" s="128">
        <f t="shared" si="15"/>
        <v>4.3550000000000004</v>
      </c>
    </row>
    <row r="660" spans="1:14" x14ac:dyDescent="0.2">
      <c r="A660" s="92"/>
      <c r="B660" s="479"/>
      <c r="C660" s="479"/>
      <c r="D660" s="479"/>
      <c r="E660" s="92" t="s">
        <v>80</v>
      </c>
      <c r="F660" s="92">
        <v>7.0000000000000007E-2</v>
      </c>
      <c r="G660" s="92">
        <v>1.5</v>
      </c>
      <c r="H660" s="92"/>
      <c r="I660" s="92">
        <v>0.18</v>
      </c>
      <c r="J660" s="92">
        <v>0.17</v>
      </c>
      <c r="K660" s="92" t="s">
        <v>21</v>
      </c>
      <c r="L660" s="92">
        <v>2.35</v>
      </c>
      <c r="M660" s="72">
        <v>12</v>
      </c>
      <c r="N660" s="128">
        <f>F660*M660</f>
        <v>0.84000000000000008</v>
      </c>
    </row>
    <row r="661" spans="1:14" s="212" customFormat="1" x14ac:dyDescent="0.2">
      <c r="A661" s="92"/>
      <c r="B661" s="479"/>
      <c r="C661" s="479"/>
      <c r="D661" s="479"/>
      <c r="E661" s="92" t="s">
        <v>23</v>
      </c>
      <c r="F661" s="92">
        <v>1.2</v>
      </c>
      <c r="G661" s="92"/>
      <c r="H661" s="92"/>
      <c r="I661" s="92"/>
      <c r="J661" s="92"/>
      <c r="K661" s="92"/>
      <c r="L661" s="92"/>
      <c r="M661" s="94">
        <v>670</v>
      </c>
      <c r="N661" s="128">
        <f>F661*M661/1000</f>
        <v>0.80400000000000005</v>
      </c>
    </row>
    <row r="662" spans="1:14" x14ac:dyDescent="0.2">
      <c r="A662" s="492"/>
      <c r="B662" s="493" t="s">
        <v>84</v>
      </c>
      <c r="C662" s="493"/>
      <c r="D662" s="493"/>
      <c r="E662" s="492"/>
      <c r="F662" s="492"/>
      <c r="G662" s="492"/>
      <c r="H662" s="492"/>
      <c r="I662" s="120">
        <v>53.738</v>
      </c>
      <c r="J662" s="120">
        <v>78.600000000000009</v>
      </c>
      <c r="K662" s="120">
        <v>168.35</v>
      </c>
      <c r="L662" s="120">
        <v>1383.04</v>
      </c>
      <c r="M662" s="72" t="s">
        <v>11</v>
      </c>
      <c r="N662" s="129">
        <f>SUM(N624:N661)</f>
        <v>134.60899999999998</v>
      </c>
    </row>
    <row r="663" spans="1:14" x14ac:dyDescent="0.2">
      <c r="A663" s="444"/>
      <c r="B663" s="526" t="s">
        <v>245</v>
      </c>
      <c r="C663" s="526"/>
      <c r="D663" s="526"/>
      <c r="E663" s="452"/>
      <c r="F663" s="452"/>
      <c r="G663" s="452"/>
      <c r="H663" s="444"/>
      <c r="I663" s="453">
        <f>I662+I622</f>
        <v>85.596000000000004</v>
      </c>
      <c r="J663" s="453">
        <f>J662+J622</f>
        <v>116.44400000000002</v>
      </c>
      <c r="K663" s="453">
        <f>K662+K622</f>
        <v>283.93099999999998</v>
      </c>
      <c r="L663" s="453">
        <f>L662+L622</f>
        <v>2308.4499999999998</v>
      </c>
      <c r="M663" s="459"/>
      <c r="N663" s="460">
        <f>N622+N662</f>
        <v>250.96559999999997</v>
      </c>
    </row>
    <row r="664" spans="1:14" x14ac:dyDescent="0.2">
      <c r="A664" s="624" t="s">
        <v>317</v>
      </c>
      <c r="B664" s="625"/>
      <c r="C664" s="500"/>
      <c r="D664" s="500"/>
      <c r="E664" s="521"/>
      <c r="F664" s="521"/>
      <c r="G664" s="521"/>
      <c r="H664" s="498"/>
      <c r="I664" s="521"/>
      <c r="J664" s="521"/>
      <c r="K664" s="521"/>
      <c r="L664" s="521"/>
      <c r="M664" s="87"/>
      <c r="N664" s="128"/>
    </row>
    <row r="665" spans="1:14" x14ac:dyDescent="0.2">
      <c r="A665" s="574" t="s">
        <v>14</v>
      </c>
      <c r="B665" s="575"/>
      <c r="C665" s="501"/>
      <c r="D665" s="501"/>
      <c r="E665" s="521"/>
      <c r="F665" s="521"/>
      <c r="G665" s="521"/>
      <c r="H665" s="498"/>
      <c r="I665" s="521"/>
      <c r="J665" s="521"/>
      <c r="K665" s="521"/>
      <c r="L665" s="521"/>
      <c r="M665" s="87"/>
      <c r="N665" s="128"/>
    </row>
    <row r="666" spans="1:14" ht="11.25" customHeight="1" x14ac:dyDescent="0.2">
      <c r="A666" s="528"/>
      <c r="B666" s="576" t="s">
        <v>87</v>
      </c>
      <c r="C666" s="502"/>
      <c r="D666" s="502"/>
      <c r="E666" s="521" t="s">
        <v>88</v>
      </c>
      <c r="F666" s="521">
        <v>48</v>
      </c>
      <c r="G666" s="521">
        <v>47.52</v>
      </c>
      <c r="H666" s="498"/>
      <c r="I666" s="521">
        <v>3.36</v>
      </c>
      <c r="J666" s="521">
        <v>0.56999999999999995</v>
      </c>
      <c r="K666" s="521">
        <v>30.36</v>
      </c>
      <c r="L666" s="521">
        <v>156.80000000000001</v>
      </c>
      <c r="M666" s="87">
        <v>90</v>
      </c>
      <c r="N666" s="128">
        <f t="shared" ref="N666:N723" si="16">F666*M666/1000</f>
        <v>4.32</v>
      </c>
    </row>
    <row r="667" spans="1:14" x14ac:dyDescent="0.2">
      <c r="A667" s="521" t="s">
        <v>89</v>
      </c>
      <c r="B667" s="577"/>
      <c r="C667" s="503"/>
      <c r="D667" s="503"/>
      <c r="E667" s="521" t="s">
        <v>90</v>
      </c>
      <c r="F667" s="521">
        <v>40.5</v>
      </c>
      <c r="G667" s="521">
        <v>40</v>
      </c>
      <c r="H667" s="498"/>
      <c r="I667" s="521">
        <v>6.76</v>
      </c>
      <c r="J667" s="521">
        <v>3.75</v>
      </c>
      <c r="K667" s="521">
        <v>0.81</v>
      </c>
      <c r="L667" s="521">
        <v>64.400000000000006</v>
      </c>
      <c r="M667" s="87">
        <v>310</v>
      </c>
      <c r="N667" s="128">
        <f t="shared" si="16"/>
        <v>12.555</v>
      </c>
    </row>
    <row r="668" spans="1:14" x14ac:dyDescent="0.2">
      <c r="A668" s="521" t="s">
        <v>91</v>
      </c>
      <c r="B668" s="577"/>
      <c r="C668" s="503" t="s">
        <v>414</v>
      </c>
      <c r="D668" s="503" t="s">
        <v>415</v>
      </c>
      <c r="E668" s="521" t="s">
        <v>92</v>
      </c>
      <c r="F668" s="521">
        <v>0.24</v>
      </c>
      <c r="G668" s="521">
        <v>10</v>
      </c>
      <c r="H668" s="498"/>
      <c r="I668" s="521">
        <v>1.27</v>
      </c>
      <c r="J668" s="521">
        <v>1.1499999999999999</v>
      </c>
      <c r="K668" s="521">
        <v>7.0000000000000007E-2</v>
      </c>
      <c r="L668" s="521">
        <v>15.7</v>
      </c>
      <c r="M668" s="87">
        <v>12</v>
      </c>
      <c r="N668" s="128">
        <f>F668*M668</f>
        <v>2.88</v>
      </c>
    </row>
    <row r="669" spans="1:14" x14ac:dyDescent="0.2">
      <c r="A669" s="521"/>
      <c r="B669" s="91"/>
      <c r="C669" s="91"/>
      <c r="D669" s="91"/>
      <c r="E669" s="521" t="s">
        <v>20</v>
      </c>
      <c r="F669" s="521">
        <v>15</v>
      </c>
      <c r="G669" s="521">
        <v>15</v>
      </c>
      <c r="H669" s="498"/>
      <c r="I669" s="521" t="s">
        <v>21</v>
      </c>
      <c r="J669" s="521" t="s">
        <v>21</v>
      </c>
      <c r="K669" s="521">
        <v>14.97</v>
      </c>
      <c r="L669" s="521">
        <v>56.85</v>
      </c>
      <c r="M669" s="87">
        <v>80</v>
      </c>
      <c r="N669" s="128">
        <f t="shared" si="16"/>
        <v>1.2</v>
      </c>
    </row>
    <row r="670" spans="1:14" x14ac:dyDescent="0.2">
      <c r="A670" s="521"/>
      <c r="B670" s="498"/>
      <c r="C670" s="498"/>
      <c r="D670" s="498"/>
      <c r="E670" s="521" t="s">
        <v>93</v>
      </c>
      <c r="F670" s="521">
        <v>20.5</v>
      </c>
      <c r="G670" s="521">
        <v>20</v>
      </c>
      <c r="H670" s="498"/>
      <c r="I670" s="521">
        <v>3.8</v>
      </c>
      <c r="J670" s="521" t="s">
        <v>21</v>
      </c>
      <c r="K670" s="521">
        <v>13.24</v>
      </c>
      <c r="L670" s="521">
        <v>52.4</v>
      </c>
      <c r="M670" s="87">
        <v>450</v>
      </c>
      <c r="N670" s="128">
        <f t="shared" si="16"/>
        <v>9.2249999999999996</v>
      </c>
    </row>
    <row r="671" spans="1:14" x14ac:dyDescent="0.2">
      <c r="A671" s="521"/>
      <c r="B671" s="498"/>
      <c r="C671" s="498"/>
      <c r="D671" s="498"/>
      <c r="E671" s="521" t="s">
        <v>23</v>
      </c>
      <c r="F671" s="521">
        <v>5</v>
      </c>
      <c r="G671" s="521">
        <v>5</v>
      </c>
      <c r="H671" s="498"/>
      <c r="I671" s="521">
        <v>0.04</v>
      </c>
      <c r="J671" s="521">
        <v>3.63</v>
      </c>
      <c r="K671" s="521">
        <v>0.28000000000000003</v>
      </c>
      <c r="L671" s="521">
        <v>33.049999999999997</v>
      </c>
      <c r="M671" s="87">
        <v>670</v>
      </c>
      <c r="N671" s="128">
        <f t="shared" si="16"/>
        <v>3.35</v>
      </c>
    </row>
    <row r="672" spans="1:14" x14ac:dyDescent="0.2">
      <c r="A672" s="521"/>
      <c r="B672" s="498"/>
      <c r="C672" s="498"/>
      <c r="D672" s="498"/>
      <c r="E672" s="521" t="s">
        <v>94</v>
      </c>
      <c r="F672" s="521">
        <v>5</v>
      </c>
      <c r="G672" s="521">
        <v>5</v>
      </c>
      <c r="H672" s="498"/>
      <c r="I672" s="521">
        <v>0.43</v>
      </c>
      <c r="J672" s="521">
        <v>0.03</v>
      </c>
      <c r="K672" s="521">
        <v>1.19</v>
      </c>
      <c r="L672" s="521">
        <v>10.45</v>
      </c>
      <c r="M672" s="87">
        <v>100</v>
      </c>
      <c r="N672" s="128">
        <f t="shared" si="16"/>
        <v>0.5</v>
      </c>
    </row>
    <row r="673" spans="1:14" x14ac:dyDescent="0.2">
      <c r="A673" s="521"/>
      <c r="B673" s="498"/>
      <c r="C673" s="498"/>
      <c r="D673" s="498"/>
      <c r="E673" s="521" t="s">
        <v>95</v>
      </c>
      <c r="F673" s="521">
        <v>5</v>
      </c>
      <c r="G673" s="521">
        <v>5</v>
      </c>
      <c r="H673" s="498"/>
      <c r="I673" s="521">
        <v>0.14000000000000001</v>
      </c>
      <c r="J673" s="521">
        <v>1</v>
      </c>
      <c r="K673" s="521">
        <v>0.16</v>
      </c>
      <c r="L673" s="521">
        <v>10.3</v>
      </c>
      <c r="M673" s="87">
        <v>190</v>
      </c>
      <c r="N673" s="128">
        <f t="shared" si="16"/>
        <v>0.95</v>
      </c>
    </row>
    <row r="674" spans="1:14" x14ac:dyDescent="0.2">
      <c r="A674" s="521"/>
      <c r="B674" s="498"/>
      <c r="C674" s="498"/>
      <c r="D674" s="498"/>
      <c r="E674" s="521" t="s">
        <v>23</v>
      </c>
      <c r="F674" s="521">
        <v>10</v>
      </c>
      <c r="G674" s="521">
        <v>10</v>
      </c>
      <c r="H674" s="498"/>
      <c r="I674" s="521">
        <v>0.08</v>
      </c>
      <c r="J674" s="521">
        <v>7.25</v>
      </c>
      <c r="K674" s="521">
        <v>0.26</v>
      </c>
      <c r="L674" s="521">
        <v>66.099999999999994</v>
      </c>
      <c r="M674" s="87">
        <v>670</v>
      </c>
      <c r="N674" s="128">
        <f t="shared" si="16"/>
        <v>6.7</v>
      </c>
    </row>
    <row r="675" spans="1:14" ht="22.5" customHeight="1" x14ac:dyDescent="0.2">
      <c r="A675" s="521" t="s">
        <v>99</v>
      </c>
      <c r="B675" s="559" t="s">
        <v>100</v>
      </c>
      <c r="C675" s="498"/>
      <c r="D675" s="498"/>
      <c r="E675" s="92" t="s">
        <v>101</v>
      </c>
      <c r="F675" s="92">
        <v>6</v>
      </c>
      <c r="G675" s="92"/>
      <c r="H675" s="92"/>
      <c r="I675" s="92">
        <v>0.9</v>
      </c>
      <c r="J675" s="92">
        <v>0.21</v>
      </c>
      <c r="K675" s="92"/>
      <c r="L675" s="92"/>
      <c r="M675" s="72">
        <v>500</v>
      </c>
      <c r="N675" s="128">
        <f t="shared" si="16"/>
        <v>3</v>
      </c>
    </row>
    <row r="676" spans="1:14" x14ac:dyDescent="0.2">
      <c r="A676" s="521"/>
      <c r="B676" s="559"/>
      <c r="C676" s="498">
        <v>200</v>
      </c>
      <c r="D676" s="498">
        <v>200</v>
      </c>
      <c r="E676" s="92" t="s">
        <v>20</v>
      </c>
      <c r="F676" s="92">
        <v>18</v>
      </c>
      <c r="G676" s="92"/>
      <c r="H676" s="92"/>
      <c r="I676" s="92"/>
      <c r="J676" s="92" t="s">
        <v>21</v>
      </c>
      <c r="K676" s="92">
        <v>17.96</v>
      </c>
      <c r="L676" s="92">
        <v>68.22</v>
      </c>
      <c r="M676" s="72">
        <v>80</v>
      </c>
      <c r="N676" s="128">
        <f t="shared" si="16"/>
        <v>1.44</v>
      </c>
    </row>
    <row r="677" spans="1:14" x14ac:dyDescent="0.2">
      <c r="A677" s="521"/>
      <c r="B677" s="559"/>
      <c r="C677" s="498"/>
      <c r="D677" s="498"/>
      <c r="E677" s="92" t="s">
        <v>102</v>
      </c>
      <c r="F677" s="92">
        <v>110</v>
      </c>
      <c r="G677" s="92"/>
      <c r="H677" s="92"/>
      <c r="I677" s="92">
        <v>3.08</v>
      </c>
      <c r="J677" s="92">
        <v>3.52</v>
      </c>
      <c r="K677" s="92">
        <v>2.35</v>
      </c>
      <c r="L677" s="92">
        <v>63.8</v>
      </c>
      <c r="M677" s="72">
        <v>65</v>
      </c>
      <c r="N677" s="128">
        <f t="shared" si="16"/>
        <v>7.15</v>
      </c>
    </row>
    <row r="678" spans="1:14" ht="11.25" customHeight="1" x14ac:dyDescent="0.2">
      <c r="A678" s="521"/>
      <c r="B678" s="559" t="s">
        <v>30</v>
      </c>
      <c r="C678" s="498">
        <v>70</v>
      </c>
      <c r="D678" s="498">
        <v>90</v>
      </c>
      <c r="E678" s="521" t="s">
        <v>31</v>
      </c>
      <c r="F678" s="521">
        <v>80</v>
      </c>
      <c r="G678" s="521">
        <v>80</v>
      </c>
      <c r="H678" s="498"/>
      <c r="I678" s="521">
        <v>6.96</v>
      </c>
      <c r="J678" s="521">
        <v>1.2</v>
      </c>
      <c r="K678" s="521">
        <v>32.96</v>
      </c>
      <c r="L678" s="521">
        <v>181</v>
      </c>
      <c r="M678" s="87">
        <v>60</v>
      </c>
      <c r="N678" s="128">
        <f t="shared" si="16"/>
        <v>4.8</v>
      </c>
    </row>
    <row r="679" spans="1:14" x14ac:dyDescent="0.2">
      <c r="A679" s="521"/>
      <c r="B679" s="559"/>
      <c r="C679" s="498">
        <v>10</v>
      </c>
      <c r="D679" s="498">
        <v>10</v>
      </c>
      <c r="E679" s="521" t="s">
        <v>32</v>
      </c>
      <c r="F679" s="521">
        <v>10</v>
      </c>
      <c r="G679" s="521"/>
      <c r="H679" s="498"/>
      <c r="I679" s="521">
        <v>2.68</v>
      </c>
      <c r="J679" s="521">
        <v>2.57</v>
      </c>
      <c r="K679" s="521" t="s">
        <v>21</v>
      </c>
      <c r="L679" s="521">
        <v>33.79</v>
      </c>
      <c r="M679" s="87">
        <v>650</v>
      </c>
      <c r="N679" s="128">
        <f t="shared" si="16"/>
        <v>6.5</v>
      </c>
    </row>
    <row r="680" spans="1:14" x14ac:dyDescent="0.2">
      <c r="A680" s="521"/>
      <c r="B680" s="498"/>
      <c r="C680" s="498">
        <v>10</v>
      </c>
      <c r="D680" s="498">
        <v>10</v>
      </c>
      <c r="E680" s="521" t="s">
        <v>33</v>
      </c>
      <c r="F680" s="521">
        <v>10</v>
      </c>
      <c r="G680" s="521"/>
      <c r="H680" s="498"/>
      <c r="I680" s="521">
        <v>0.08</v>
      </c>
      <c r="J680" s="521">
        <v>7.25</v>
      </c>
      <c r="K680" s="521">
        <v>0.26</v>
      </c>
      <c r="L680" s="521">
        <v>66.099999999999994</v>
      </c>
      <c r="M680" s="87">
        <v>670</v>
      </c>
      <c r="N680" s="128">
        <f t="shared" si="16"/>
        <v>6.7</v>
      </c>
    </row>
    <row r="681" spans="1:14" x14ac:dyDescent="0.2">
      <c r="A681" s="521" t="s">
        <v>38</v>
      </c>
      <c r="B681" s="498" t="s">
        <v>437</v>
      </c>
      <c r="C681" s="498">
        <v>100</v>
      </c>
      <c r="D681" s="498">
        <v>100</v>
      </c>
      <c r="E681" s="521" t="s">
        <v>437</v>
      </c>
      <c r="F681" s="521">
        <v>200</v>
      </c>
      <c r="G681" s="521">
        <v>100</v>
      </c>
      <c r="H681" s="498">
        <v>100</v>
      </c>
      <c r="I681" s="77">
        <v>1</v>
      </c>
      <c r="J681" s="77">
        <v>0.1</v>
      </c>
      <c r="K681" s="77">
        <v>18.2</v>
      </c>
      <c r="L681" s="77">
        <v>98.2</v>
      </c>
      <c r="M681" s="87">
        <v>80</v>
      </c>
      <c r="N681" s="128">
        <f t="shared" si="16"/>
        <v>16</v>
      </c>
    </row>
    <row r="682" spans="1:14" x14ac:dyDescent="0.2">
      <c r="A682" s="74"/>
      <c r="B682" s="97" t="s">
        <v>104</v>
      </c>
      <c r="C682" s="97">
        <v>120</v>
      </c>
      <c r="D682" s="97">
        <v>120</v>
      </c>
      <c r="E682" s="521" t="s">
        <v>46</v>
      </c>
      <c r="F682" s="521">
        <v>120</v>
      </c>
      <c r="G682" s="521">
        <v>120</v>
      </c>
      <c r="H682" s="498">
        <v>120</v>
      </c>
      <c r="I682" s="77">
        <v>0.48</v>
      </c>
      <c r="J682" s="77">
        <v>0.42</v>
      </c>
      <c r="K682" s="77">
        <v>10.98</v>
      </c>
      <c r="L682" s="77">
        <v>47.52</v>
      </c>
      <c r="M682" s="87">
        <v>100</v>
      </c>
      <c r="N682" s="128">
        <f t="shared" si="16"/>
        <v>12</v>
      </c>
    </row>
    <row r="683" spans="1:14" ht="11.25" customHeight="1" x14ac:dyDescent="0.2">
      <c r="A683" s="532" t="s">
        <v>40</v>
      </c>
      <c r="B683" s="558"/>
      <c r="C683" s="497"/>
      <c r="D683" s="497"/>
      <c r="E683" s="521"/>
      <c r="F683" s="521"/>
      <c r="G683" s="521"/>
      <c r="H683" s="498"/>
      <c r="I683" s="77">
        <v>31.06</v>
      </c>
      <c r="J683" s="77">
        <v>32.650000000000006</v>
      </c>
      <c r="K683" s="77">
        <v>144.04999999999998</v>
      </c>
      <c r="L683" s="77">
        <v>1024.68</v>
      </c>
      <c r="M683" s="77"/>
      <c r="N683" s="130">
        <v>82.47</v>
      </c>
    </row>
    <row r="684" spans="1:14" x14ac:dyDescent="0.2">
      <c r="A684" s="521" t="s">
        <v>41</v>
      </c>
      <c r="B684" s="498"/>
      <c r="C684" s="498"/>
      <c r="D684" s="498"/>
      <c r="E684" s="521"/>
      <c r="F684" s="521"/>
      <c r="G684" s="521"/>
      <c r="H684" s="498"/>
      <c r="I684" s="521"/>
      <c r="J684" s="521"/>
      <c r="K684" s="521"/>
      <c r="L684" s="521"/>
      <c r="M684" s="72"/>
      <c r="N684" s="128"/>
    </row>
    <row r="685" spans="1:14" ht="11.25" customHeight="1" x14ac:dyDescent="0.2">
      <c r="A685" s="521" t="s">
        <v>42</v>
      </c>
      <c r="B685" s="529" t="s">
        <v>43</v>
      </c>
      <c r="C685" s="472"/>
      <c r="D685" s="472"/>
      <c r="E685" s="521" t="s">
        <v>44</v>
      </c>
      <c r="F685" s="521">
        <v>100</v>
      </c>
      <c r="G685" s="521">
        <v>80</v>
      </c>
      <c r="H685" s="498"/>
      <c r="I685" s="521">
        <v>1.3</v>
      </c>
      <c r="J685" s="521">
        <v>0.08</v>
      </c>
      <c r="K685" s="521">
        <v>6.06</v>
      </c>
      <c r="L685" s="521">
        <v>27.2</v>
      </c>
      <c r="M685" s="72">
        <v>45</v>
      </c>
      <c r="N685" s="128">
        <f t="shared" si="16"/>
        <v>4.5</v>
      </c>
    </row>
    <row r="686" spans="1:14" ht="11.25" customHeight="1" x14ac:dyDescent="0.2">
      <c r="A686" s="521"/>
      <c r="B686" s="560"/>
      <c r="C686" s="499">
        <v>80</v>
      </c>
      <c r="D686" s="499">
        <v>120</v>
      </c>
      <c r="E686" s="521" t="s">
        <v>45</v>
      </c>
      <c r="F686" s="521">
        <v>10</v>
      </c>
      <c r="G686" s="521">
        <v>10</v>
      </c>
      <c r="H686" s="498"/>
      <c r="I686" s="521"/>
      <c r="J686" s="521"/>
      <c r="K686" s="521">
        <v>9.98</v>
      </c>
      <c r="L686" s="521">
        <v>37.9</v>
      </c>
      <c r="M686" s="81">
        <v>80</v>
      </c>
      <c r="N686" s="128">
        <f t="shared" si="16"/>
        <v>0.8</v>
      </c>
    </row>
    <row r="687" spans="1:14" x14ac:dyDescent="0.2">
      <c r="A687" s="521"/>
      <c r="B687" s="473"/>
      <c r="C687" s="473"/>
      <c r="D687" s="473"/>
      <c r="E687" s="521" t="s">
        <v>46</v>
      </c>
      <c r="F687" s="521">
        <v>28.3</v>
      </c>
      <c r="G687" s="521">
        <v>25</v>
      </c>
      <c r="H687" s="498"/>
      <c r="I687" s="521">
        <v>1.0999999999999999E-2</v>
      </c>
      <c r="J687" s="521">
        <v>0.09</v>
      </c>
      <c r="K687" s="521">
        <v>2.04</v>
      </c>
      <c r="L687" s="521">
        <v>11.21</v>
      </c>
      <c r="M687" s="72">
        <v>100</v>
      </c>
      <c r="N687" s="128">
        <f t="shared" si="16"/>
        <v>2.83</v>
      </c>
    </row>
    <row r="688" spans="1:14" x14ac:dyDescent="0.2">
      <c r="A688" s="521"/>
      <c r="B688" s="498"/>
      <c r="C688" s="498"/>
      <c r="D688" s="498"/>
      <c r="E688" s="521" t="s">
        <v>47</v>
      </c>
      <c r="F688" s="521">
        <v>7</v>
      </c>
      <c r="G688" s="521">
        <v>7</v>
      </c>
      <c r="H688" s="498"/>
      <c r="I688" s="521"/>
      <c r="J688" s="521">
        <v>6.93</v>
      </c>
      <c r="K688" s="521"/>
      <c r="L688" s="521">
        <v>62.93</v>
      </c>
      <c r="M688" s="81">
        <v>140</v>
      </c>
      <c r="N688" s="128">
        <f t="shared" si="16"/>
        <v>0.98</v>
      </c>
    </row>
    <row r="689" spans="1:14" ht="11.25" customHeight="1" x14ac:dyDescent="0.2">
      <c r="A689" s="521" t="s">
        <v>111</v>
      </c>
      <c r="B689" s="529" t="s">
        <v>112</v>
      </c>
      <c r="C689" s="472"/>
      <c r="D689" s="472"/>
      <c r="E689" s="521" t="s">
        <v>51</v>
      </c>
      <c r="F689" s="521">
        <v>100</v>
      </c>
      <c r="G689" s="521">
        <v>72</v>
      </c>
      <c r="H689" s="498"/>
      <c r="I689" s="521">
        <v>2</v>
      </c>
      <c r="J689" s="521">
        <v>0.28000000000000003</v>
      </c>
      <c r="K689" s="521">
        <v>12.45</v>
      </c>
      <c r="L689" s="521">
        <v>57.6</v>
      </c>
      <c r="M689" s="87">
        <v>35</v>
      </c>
      <c r="N689" s="128">
        <f t="shared" si="16"/>
        <v>3.5</v>
      </c>
    </row>
    <row r="690" spans="1:14" x14ac:dyDescent="0.2">
      <c r="A690" s="521"/>
      <c r="B690" s="560"/>
      <c r="C690" s="499" t="s">
        <v>58</v>
      </c>
      <c r="D690" s="499" t="s">
        <v>58</v>
      </c>
      <c r="E690" s="521" t="s">
        <v>113</v>
      </c>
      <c r="F690" s="521">
        <v>5</v>
      </c>
      <c r="G690" s="521">
        <v>5</v>
      </c>
      <c r="H690" s="498"/>
      <c r="I690" s="521">
        <v>0.37</v>
      </c>
      <c r="J690" s="521">
        <v>0.12</v>
      </c>
      <c r="K690" s="521">
        <v>2.77</v>
      </c>
      <c r="L690" s="521">
        <v>15.83</v>
      </c>
      <c r="M690" s="87">
        <v>53</v>
      </c>
      <c r="N690" s="128">
        <f t="shared" si="16"/>
        <v>0.26500000000000001</v>
      </c>
    </row>
    <row r="691" spans="1:14" ht="15" customHeight="1" x14ac:dyDescent="0.2">
      <c r="A691" s="521"/>
      <c r="B691" s="530"/>
      <c r="C691" s="473"/>
      <c r="D691" s="473"/>
      <c r="E691" s="521" t="s">
        <v>44</v>
      </c>
      <c r="F691" s="521">
        <v>12.5</v>
      </c>
      <c r="G691" s="521">
        <v>10</v>
      </c>
      <c r="H691" s="498"/>
      <c r="I691" s="521">
        <v>0.16300000000000001</v>
      </c>
      <c r="J691" s="521">
        <v>0.01</v>
      </c>
      <c r="K691" s="521">
        <v>0.84</v>
      </c>
      <c r="L691" s="521">
        <v>3.4</v>
      </c>
      <c r="M691" s="87">
        <v>45</v>
      </c>
      <c r="N691" s="128">
        <f t="shared" si="16"/>
        <v>0.5625</v>
      </c>
    </row>
    <row r="692" spans="1:14" ht="15" customHeight="1" x14ac:dyDescent="0.2">
      <c r="A692" s="521"/>
      <c r="B692" s="498"/>
      <c r="C692" s="498"/>
      <c r="D692" s="498"/>
      <c r="E692" s="521" t="s">
        <v>53</v>
      </c>
      <c r="F692" s="521">
        <v>12</v>
      </c>
      <c r="G692" s="521">
        <v>10</v>
      </c>
      <c r="H692" s="498"/>
      <c r="I692" s="521">
        <v>0.16</v>
      </c>
      <c r="J692" s="521"/>
      <c r="K692" s="521">
        <v>0.98</v>
      </c>
      <c r="L692" s="521">
        <v>4.13</v>
      </c>
      <c r="M692" s="87">
        <v>40</v>
      </c>
      <c r="N692" s="128">
        <f t="shared" si="16"/>
        <v>0.48</v>
      </c>
    </row>
    <row r="693" spans="1:14" ht="15" customHeight="1" x14ac:dyDescent="0.2">
      <c r="A693" s="521"/>
      <c r="B693" s="498"/>
      <c r="C693" s="498"/>
      <c r="D693" s="498"/>
      <c r="E693" s="521" t="s">
        <v>52</v>
      </c>
      <c r="F693" s="521">
        <v>2.5</v>
      </c>
      <c r="G693" s="521">
        <v>2.5</v>
      </c>
      <c r="H693" s="498"/>
      <c r="I693" s="521"/>
      <c r="J693" s="521">
        <v>2.4900000000000002</v>
      </c>
      <c r="K693" s="521"/>
      <c r="L693" s="521">
        <v>22.48</v>
      </c>
      <c r="M693" s="87">
        <v>140</v>
      </c>
      <c r="N693" s="128">
        <f t="shared" si="16"/>
        <v>0.35</v>
      </c>
    </row>
    <row r="694" spans="1:14" x14ac:dyDescent="0.2">
      <c r="A694" s="521"/>
      <c r="B694" s="498"/>
      <c r="C694" s="498"/>
      <c r="D694" s="498"/>
      <c r="E694" s="521" t="s">
        <v>22</v>
      </c>
      <c r="F694" s="521">
        <v>1</v>
      </c>
      <c r="G694" s="521"/>
      <c r="H694" s="498"/>
      <c r="I694" s="521"/>
      <c r="J694" s="521"/>
      <c r="K694" s="521" t="s">
        <v>21</v>
      </c>
      <c r="L694" s="521"/>
      <c r="M694" s="87">
        <v>16</v>
      </c>
      <c r="N694" s="128">
        <f t="shared" si="16"/>
        <v>1.6E-2</v>
      </c>
    </row>
    <row r="695" spans="1:14" x14ac:dyDescent="0.2">
      <c r="A695" s="521"/>
      <c r="B695" s="498"/>
      <c r="C695" s="498"/>
      <c r="D695" s="498"/>
      <c r="E695" s="521" t="s">
        <v>56</v>
      </c>
      <c r="F695" s="521">
        <v>40</v>
      </c>
      <c r="G695" s="521" t="s">
        <v>115</v>
      </c>
      <c r="H695" s="498"/>
      <c r="I695" s="521">
        <v>10</v>
      </c>
      <c r="J695" s="521">
        <v>6.48</v>
      </c>
      <c r="K695" s="521" t="s">
        <v>21</v>
      </c>
      <c r="L695" s="521">
        <v>88.29</v>
      </c>
      <c r="M695" s="87">
        <v>440</v>
      </c>
      <c r="N695" s="128">
        <f t="shared" si="16"/>
        <v>17.600000000000001</v>
      </c>
    </row>
    <row r="696" spans="1:14" ht="11.25" customHeight="1" x14ac:dyDescent="0.2">
      <c r="A696" s="521" t="s">
        <v>116</v>
      </c>
      <c r="B696" s="559" t="s">
        <v>117</v>
      </c>
      <c r="C696" s="498" t="s">
        <v>121</v>
      </c>
      <c r="D696" s="498" t="s">
        <v>121</v>
      </c>
      <c r="E696" s="521" t="s">
        <v>118</v>
      </c>
      <c r="F696" s="521">
        <v>66</v>
      </c>
      <c r="G696" s="521">
        <v>30.96</v>
      </c>
      <c r="H696" s="498"/>
      <c r="I696" s="521">
        <v>10.49</v>
      </c>
      <c r="J696" s="521">
        <v>0.27</v>
      </c>
      <c r="K696" s="521" t="s">
        <v>21</v>
      </c>
      <c r="L696" s="521">
        <v>21.86</v>
      </c>
      <c r="M696" s="87">
        <v>170</v>
      </c>
      <c r="N696" s="128">
        <f t="shared" si="16"/>
        <v>11.22</v>
      </c>
    </row>
    <row r="697" spans="1:14" x14ac:dyDescent="0.2">
      <c r="A697" s="521"/>
      <c r="B697" s="559"/>
      <c r="C697" s="498"/>
      <c r="D697" s="498"/>
      <c r="E697" s="521" t="s">
        <v>72</v>
      </c>
      <c r="F697" s="521">
        <v>10</v>
      </c>
      <c r="G697" s="521">
        <v>10</v>
      </c>
      <c r="H697" s="498"/>
      <c r="I697" s="521">
        <v>0.87</v>
      </c>
      <c r="J697" s="521">
        <v>0.15</v>
      </c>
      <c r="K697" s="521">
        <v>4</v>
      </c>
      <c r="L697" s="521">
        <v>20.9</v>
      </c>
      <c r="M697" s="87">
        <v>51</v>
      </c>
      <c r="N697" s="128">
        <f t="shared" si="16"/>
        <v>0.51</v>
      </c>
    </row>
    <row r="698" spans="1:14" x14ac:dyDescent="0.2">
      <c r="A698" s="521"/>
      <c r="B698" s="498"/>
      <c r="C698" s="498"/>
      <c r="D698" s="498"/>
      <c r="E698" s="521" t="s">
        <v>19</v>
      </c>
      <c r="F698" s="521">
        <v>15</v>
      </c>
      <c r="G698" s="521">
        <v>15</v>
      </c>
      <c r="H698" s="498"/>
      <c r="I698" s="521">
        <v>0.42</v>
      </c>
      <c r="J698" s="521">
        <v>0.48</v>
      </c>
      <c r="K698" s="521">
        <v>0.5</v>
      </c>
      <c r="L698" s="521">
        <v>8.6999999999999993</v>
      </c>
      <c r="M698" s="87">
        <v>65</v>
      </c>
      <c r="N698" s="128">
        <f t="shared" si="16"/>
        <v>0.97499999999999998</v>
      </c>
    </row>
    <row r="699" spans="1:14" x14ac:dyDescent="0.2">
      <c r="A699" s="521"/>
      <c r="B699" s="498"/>
      <c r="C699" s="498"/>
      <c r="D699" s="498"/>
      <c r="E699" s="521" t="s">
        <v>53</v>
      </c>
      <c r="F699" s="521">
        <v>12</v>
      </c>
      <c r="G699" s="521">
        <v>10</v>
      </c>
      <c r="H699" s="498"/>
      <c r="I699" s="521">
        <v>0.16</v>
      </c>
      <c r="J699" s="521" t="s">
        <v>21</v>
      </c>
      <c r="K699" s="521">
        <v>0.98</v>
      </c>
      <c r="L699" s="521">
        <v>4.13</v>
      </c>
      <c r="M699" s="87">
        <v>40</v>
      </c>
      <c r="N699" s="128">
        <f t="shared" si="16"/>
        <v>0.48</v>
      </c>
    </row>
    <row r="700" spans="1:14" x14ac:dyDescent="0.2">
      <c r="A700" s="521"/>
      <c r="B700" s="498"/>
      <c r="C700" s="498"/>
      <c r="D700" s="498"/>
      <c r="E700" s="521" t="s">
        <v>65</v>
      </c>
      <c r="F700" s="521">
        <v>6</v>
      </c>
      <c r="G700" s="521">
        <v>6</v>
      </c>
      <c r="H700" s="498"/>
      <c r="I700" s="521">
        <v>0.61</v>
      </c>
      <c r="J700" s="521">
        <v>0.06</v>
      </c>
      <c r="K700" s="521">
        <v>4.88</v>
      </c>
      <c r="L700" s="521">
        <v>20.04</v>
      </c>
      <c r="M700" s="87">
        <v>40</v>
      </c>
      <c r="N700" s="128">
        <f t="shared" si="16"/>
        <v>0.24</v>
      </c>
    </row>
    <row r="701" spans="1:14" x14ac:dyDescent="0.2">
      <c r="A701" s="521"/>
      <c r="B701" s="498"/>
      <c r="C701" s="498"/>
      <c r="D701" s="498"/>
      <c r="E701" s="521" t="s">
        <v>52</v>
      </c>
      <c r="F701" s="521">
        <v>5</v>
      </c>
      <c r="G701" s="521">
        <v>5</v>
      </c>
      <c r="H701" s="498"/>
      <c r="I701" s="521"/>
      <c r="J701" s="521">
        <v>4.99</v>
      </c>
      <c r="K701" s="521"/>
      <c r="L701" s="521">
        <v>44.95</v>
      </c>
      <c r="M701" s="87">
        <v>140</v>
      </c>
      <c r="N701" s="128">
        <f t="shared" si="16"/>
        <v>0.7</v>
      </c>
    </row>
    <row r="702" spans="1:14" x14ac:dyDescent="0.2">
      <c r="A702" s="521"/>
      <c r="B702" s="498"/>
      <c r="C702" s="498"/>
      <c r="D702" s="498"/>
      <c r="E702" s="521" t="s">
        <v>22</v>
      </c>
      <c r="F702" s="521">
        <v>1</v>
      </c>
      <c r="G702" s="521">
        <v>1</v>
      </c>
      <c r="H702" s="498"/>
      <c r="I702" s="521"/>
      <c r="J702" s="521"/>
      <c r="K702" s="521"/>
      <c r="L702" s="521"/>
      <c r="M702" s="87">
        <v>16</v>
      </c>
      <c r="N702" s="128">
        <f t="shared" si="16"/>
        <v>1.6E-2</v>
      </c>
    </row>
    <row r="703" spans="1:14" x14ac:dyDescent="0.2">
      <c r="A703" s="521"/>
      <c r="B703" s="498"/>
      <c r="C703" s="498"/>
      <c r="D703" s="498"/>
      <c r="E703" s="521" t="s">
        <v>459</v>
      </c>
      <c r="F703" s="521">
        <v>0.2</v>
      </c>
      <c r="G703" s="521"/>
      <c r="H703" s="498"/>
      <c r="I703" s="521">
        <v>1.8</v>
      </c>
      <c r="J703" s="521">
        <v>0.89</v>
      </c>
      <c r="K703" s="521">
        <v>4.79</v>
      </c>
      <c r="L703" s="521">
        <v>25.16</v>
      </c>
      <c r="M703" s="87">
        <v>175</v>
      </c>
      <c r="N703" s="128">
        <f t="shared" si="16"/>
        <v>3.5000000000000003E-2</v>
      </c>
    </row>
    <row r="704" spans="1:14" ht="11.25" customHeight="1" x14ac:dyDescent="0.2">
      <c r="A704" s="521" t="s">
        <v>69</v>
      </c>
      <c r="B704" s="559" t="s">
        <v>122</v>
      </c>
      <c r="C704" s="498"/>
      <c r="D704" s="498"/>
      <c r="E704" s="521" t="s">
        <v>51</v>
      </c>
      <c r="F704" s="521">
        <v>250.5</v>
      </c>
      <c r="G704" s="521">
        <v>180</v>
      </c>
      <c r="H704" s="498"/>
      <c r="I704" s="521">
        <v>5.01</v>
      </c>
      <c r="J704" s="521">
        <v>0.72</v>
      </c>
      <c r="K704" s="521">
        <v>31.19</v>
      </c>
      <c r="L704" s="521">
        <v>144.29</v>
      </c>
      <c r="M704" s="87">
        <v>35</v>
      </c>
      <c r="N704" s="128">
        <f t="shared" si="16"/>
        <v>8.7675000000000001</v>
      </c>
    </row>
    <row r="705" spans="1:15" x14ac:dyDescent="0.2">
      <c r="A705" s="521"/>
      <c r="B705" s="559"/>
      <c r="C705" s="498">
        <v>80</v>
      </c>
      <c r="D705" s="498">
        <v>120</v>
      </c>
      <c r="E705" s="521" t="s">
        <v>19</v>
      </c>
      <c r="F705" s="521">
        <v>24</v>
      </c>
      <c r="G705" s="521">
        <v>23.76</v>
      </c>
      <c r="H705" s="498"/>
      <c r="I705" s="521">
        <v>0.67</v>
      </c>
      <c r="J705" s="521">
        <v>0.76</v>
      </c>
      <c r="K705" s="521">
        <v>1.1200000000000001</v>
      </c>
      <c r="L705" s="521">
        <v>13.9</v>
      </c>
      <c r="M705" s="87">
        <v>65</v>
      </c>
      <c r="N705" s="128">
        <f t="shared" si="16"/>
        <v>1.56</v>
      </c>
    </row>
    <row r="706" spans="1:15" x14ac:dyDescent="0.2">
      <c r="A706" s="521"/>
      <c r="B706" s="498"/>
      <c r="C706" s="498"/>
      <c r="D706" s="498"/>
      <c r="E706" s="521" t="s">
        <v>23</v>
      </c>
      <c r="F706" s="521">
        <v>5.2</v>
      </c>
      <c r="G706" s="521"/>
      <c r="H706" s="498"/>
      <c r="I706" s="521">
        <v>0.04</v>
      </c>
      <c r="J706" s="521">
        <v>3.77</v>
      </c>
      <c r="K706" s="521">
        <v>0.13</v>
      </c>
      <c r="L706" s="521">
        <v>34.369999999999997</v>
      </c>
      <c r="M706" s="87">
        <v>670</v>
      </c>
      <c r="N706" s="128">
        <f t="shared" si="16"/>
        <v>3.484</v>
      </c>
    </row>
    <row r="707" spans="1:15" x14ac:dyDescent="0.2">
      <c r="A707" s="521"/>
      <c r="B707" s="498"/>
      <c r="C707" s="498"/>
      <c r="D707" s="498"/>
      <c r="E707" s="521" t="s">
        <v>22</v>
      </c>
      <c r="F707" s="521">
        <v>1.5</v>
      </c>
      <c r="G707" s="521"/>
      <c r="H707" s="498"/>
      <c r="I707" s="521" t="s">
        <v>21</v>
      </c>
      <c r="J707" s="521" t="s">
        <v>21</v>
      </c>
      <c r="K707" s="521" t="s">
        <v>21</v>
      </c>
      <c r="L707" s="521" t="s">
        <v>21</v>
      </c>
      <c r="M707" s="87">
        <v>16</v>
      </c>
      <c r="N707" s="128">
        <f t="shared" si="16"/>
        <v>2.4E-2</v>
      </c>
    </row>
    <row r="708" spans="1:15" x14ac:dyDescent="0.2">
      <c r="A708" s="98" t="s">
        <v>123</v>
      </c>
      <c r="B708" s="99" t="s">
        <v>124</v>
      </c>
      <c r="C708" s="99">
        <v>200</v>
      </c>
      <c r="D708" s="99">
        <v>200</v>
      </c>
      <c r="E708" s="98" t="s">
        <v>460</v>
      </c>
      <c r="F708" s="98">
        <v>20</v>
      </c>
      <c r="G708" s="98">
        <v>20</v>
      </c>
      <c r="H708" s="99"/>
      <c r="I708" s="98">
        <v>0.09</v>
      </c>
      <c r="J708" s="98" t="s">
        <v>21</v>
      </c>
      <c r="K708" s="98">
        <v>20.8</v>
      </c>
      <c r="L708" s="74">
        <v>81.12</v>
      </c>
      <c r="M708" s="72">
        <v>107</v>
      </c>
      <c r="N708" s="128">
        <f t="shared" si="16"/>
        <v>2.14</v>
      </c>
    </row>
    <row r="709" spans="1:15" x14ac:dyDescent="0.2">
      <c r="A709" s="98"/>
      <c r="B709" s="99"/>
      <c r="C709" s="99"/>
      <c r="D709" s="99"/>
      <c r="E709" s="98" t="s">
        <v>126</v>
      </c>
      <c r="F709" s="98">
        <v>10</v>
      </c>
      <c r="G709" s="98">
        <v>10</v>
      </c>
      <c r="H709" s="99"/>
      <c r="I709" s="98"/>
      <c r="J709" s="98"/>
      <c r="K709" s="98">
        <v>9.98</v>
      </c>
      <c r="L709" s="74">
        <v>37.9</v>
      </c>
      <c r="M709" s="72">
        <v>80</v>
      </c>
      <c r="N709" s="128">
        <f t="shared" si="16"/>
        <v>0.8</v>
      </c>
    </row>
    <row r="710" spans="1:15" x14ac:dyDescent="0.2">
      <c r="A710" s="83"/>
      <c r="B710" s="84" t="s">
        <v>72</v>
      </c>
      <c r="C710" s="84" t="s">
        <v>378</v>
      </c>
      <c r="D710" s="84" t="s">
        <v>416</v>
      </c>
      <c r="E710" s="83" t="s">
        <v>73</v>
      </c>
      <c r="F710" s="83">
        <v>40</v>
      </c>
      <c r="G710" s="83">
        <v>40</v>
      </c>
      <c r="H710" s="84">
        <v>40</v>
      </c>
      <c r="I710" s="521">
        <v>3.48</v>
      </c>
      <c r="J710" s="521">
        <v>0.6</v>
      </c>
      <c r="K710" s="521">
        <v>16</v>
      </c>
      <c r="L710" s="521">
        <v>83.6</v>
      </c>
      <c r="M710" s="87">
        <v>60</v>
      </c>
      <c r="N710" s="128">
        <f t="shared" si="16"/>
        <v>2.4</v>
      </c>
    </row>
    <row r="711" spans="1:15" x14ac:dyDescent="0.2">
      <c r="A711" s="83"/>
      <c r="B711" s="84"/>
      <c r="C711" s="84"/>
      <c r="D711" s="84"/>
      <c r="E711" s="521" t="s">
        <v>74</v>
      </c>
      <c r="F711" s="521">
        <v>80</v>
      </c>
      <c r="G711" s="521">
        <v>80</v>
      </c>
      <c r="H711" s="498">
        <v>80</v>
      </c>
      <c r="I711" s="521">
        <v>5.28</v>
      </c>
      <c r="J711" s="521">
        <v>0.96</v>
      </c>
      <c r="K711" s="521">
        <v>28.24</v>
      </c>
      <c r="L711" s="521">
        <v>144.80000000000001</v>
      </c>
      <c r="M711" s="87">
        <v>51</v>
      </c>
      <c r="N711" s="128">
        <f t="shared" si="16"/>
        <v>4.08</v>
      </c>
      <c r="O711" s="194"/>
    </row>
    <row r="712" spans="1:15" ht="11.25" customHeight="1" x14ac:dyDescent="0.2">
      <c r="A712" s="521" t="s">
        <v>127</v>
      </c>
      <c r="B712" s="559" t="s">
        <v>128</v>
      </c>
      <c r="C712" s="498"/>
      <c r="D712" s="498"/>
      <c r="E712" s="521" t="s">
        <v>65</v>
      </c>
      <c r="F712" s="521">
        <v>24.4</v>
      </c>
      <c r="G712" s="521"/>
      <c r="H712" s="498"/>
      <c r="I712" s="521">
        <v>3.78</v>
      </c>
      <c r="J712" s="521">
        <v>0.4</v>
      </c>
      <c r="K712" s="521">
        <v>26.32</v>
      </c>
      <c r="L712" s="521">
        <v>122.6</v>
      </c>
      <c r="M712" s="87">
        <v>40</v>
      </c>
      <c r="N712" s="128">
        <f t="shared" si="16"/>
        <v>0.97599999999999998</v>
      </c>
    </row>
    <row r="713" spans="1:15" x14ac:dyDescent="0.2">
      <c r="A713" s="521"/>
      <c r="B713" s="559"/>
      <c r="C713" s="498">
        <v>50</v>
      </c>
      <c r="D713" s="498">
        <v>50</v>
      </c>
      <c r="E713" s="521" t="s">
        <v>20</v>
      </c>
      <c r="F713" s="521">
        <v>1.7</v>
      </c>
      <c r="G713" s="521"/>
      <c r="H713" s="498"/>
      <c r="I713" s="521" t="s">
        <v>21</v>
      </c>
      <c r="J713" s="521" t="s">
        <v>21</v>
      </c>
      <c r="K713" s="521">
        <v>2.54</v>
      </c>
      <c r="L713" s="521">
        <v>9.6</v>
      </c>
      <c r="M713" s="87">
        <v>80</v>
      </c>
      <c r="N713" s="128">
        <f t="shared" si="16"/>
        <v>0.13600000000000001</v>
      </c>
    </row>
    <row r="714" spans="1:15" x14ac:dyDescent="0.2">
      <c r="A714" s="521"/>
      <c r="B714" s="498"/>
      <c r="C714" s="498"/>
      <c r="D714" s="498"/>
      <c r="E714" s="521" t="s">
        <v>23</v>
      </c>
      <c r="F714" s="521">
        <v>0.7</v>
      </c>
      <c r="G714" s="521"/>
      <c r="H714" s="498"/>
      <c r="I714" s="521">
        <v>0.01</v>
      </c>
      <c r="J714" s="521">
        <v>0.52</v>
      </c>
      <c r="K714" s="521">
        <v>1.7999999999999999E-2</v>
      </c>
      <c r="L714" s="521">
        <v>4.62</v>
      </c>
      <c r="M714" s="87">
        <v>670</v>
      </c>
      <c r="N714" s="128">
        <f t="shared" si="16"/>
        <v>0.46899999999999992</v>
      </c>
    </row>
    <row r="715" spans="1:15" x14ac:dyDescent="0.2">
      <c r="A715" s="521"/>
      <c r="B715" s="498"/>
      <c r="C715" s="498"/>
      <c r="D715" s="498"/>
      <c r="E715" s="521" t="s">
        <v>92</v>
      </c>
      <c r="F715" s="521">
        <v>4.8000000000000001E-2</v>
      </c>
      <c r="G715" s="521"/>
      <c r="H715" s="498"/>
      <c r="I715" s="521">
        <v>0.16</v>
      </c>
      <c r="J715" s="521">
        <v>0.14000000000000001</v>
      </c>
      <c r="K715" s="521" t="s">
        <v>21</v>
      </c>
      <c r="L715" s="521">
        <v>2</v>
      </c>
      <c r="M715" s="87">
        <v>12</v>
      </c>
      <c r="N715" s="128">
        <f>F715*M715</f>
        <v>0.57600000000000007</v>
      </c>
    </row>
    <row r="716" spans="1:15" x14ac:dyDescent="0.2">
      <c r="A716" s="521"/>
      <c r="B716" s="498"/>
      <c r="C716" s="498"/>
      <c r="D716" s="498"/>
      <c r="E716" s="521" t="s">
        <v>22</v>
      </c>
      <c r="F716" s="521">
        <v>0.4</v>
      </c>
      <c r="G716" s="521"/>
      <c r="H716" s="498"/>
      <c r="I716" s="521" t="s">
        <v>21</v>
      </c>
      <c r="J716" s="521" t="s">
        <v>21</v>
      </c>
      <c r="K716" s="521" t="s">
        <v>21</v>
      </c>
      <c r="L716" s="521" t="s">
        <v>21</v>
      </c>
      <c r="M716" s="87">
        <v>16</v>
      </c>
      <c r="N716" s="128">
        <f t="shared" si="16"/>
        <v>6.4000000000000003E-3</v>
      </c>
    </row>
    <row r="717" spans="1:15" x14ac:dyDescent="0.2">
      <c r="A717" s="521"/>
      <c r="B717" s="498"/>
      <c r="C717" s="498"/>
      <c r="D717" s="498"/>
      <c r="E717" s="521" t="s">
        <v>129</v>
      </c>
      <c r="F717" s="521">
        <v>0.7</v>
      </c>
      <c r="G717" s="521"/>
      <c r="H717" s="498"/>
      <c r="I717" s="521" t="s">
        <v>21</v>
      </c>
      <c r="J717" s="521" t="s">
        <v>21</v>
      </c>
      <c r="K717" s="521" t="s">
        <v>21</v>
      </c>
      <c r="L717" s="521" t="s">
        <v>21</v>
      </c>
      <c r="M717" s="87">
        <v>400</v>
      </c>
      <c r="N717" s="128">
        <f t="shared" si="16"/>
        <v>0.28000000000000003</v>
      </c>
      <c r="O717" s="76"/>
    </row>
    <row r="718" spans="1:15" x14ac:dyDescent="0.2">
      <c r="A718" s="521"/>
      <c r="B718" s="498"/>
      <c r="C718" s="498"/>
      <c r="D718" s="498"/>
      <c r="E718" s="521" t="s">
        <v>130</v>
      </c>
      <c r="F718" s="521">
        <v>1.7</v>
      </c>
      <c r="G718" s="521"/>
      <c r="H718" s="498"/>
      <c r="I718" s="521">
        <v>0.17</v>
      </c>
      <c r="J718" s="521">
        <v>0.01</v>
      </c>
      <c r="K718" s="521">
        <v>1.17</v>
      </c>
      <c r="L718" s="521">
        <v>5.67</v>
      </c>
      <c r="M718" s="87">
        <v>40</v>
      </c>
      <c r="N718" s="128">
        <f t="shared" si="16"/>
        <v>6.8000000000000005E-2</v>
      </c>
    </row>
    <row r="719" spans="1:15" x14ac:dyDescent="0.2">
      <c r="A719" s="521"/>
      <c r="B719" s="498"/>
      <c r="C719" s="498"/>
      <c r="D719" s="498"/>
      <c r="E719" s="521" t="s">
        <v>131</v>
      </c>
      <c r="F719" s="521">
        <v>0.25</v>
      </c>
      <c r="G719" s="521"/>
      <c r="H719" s="498"/>
      <c r="I719" s="521"/>
      <c r="J719" s="521">
        <v>0.25</v>
      </c>
      <c r="K719" s="521"/>
      <c r="L719" s="521">
        <v>2.25</v>
      </c>
      <c r="M719" s="87">
        <v>140</v>
      </c>
      <c r="N719" s="128">
        <f t="shared" si="16"/>
        <v>3.5000000000000003E-2</v>
      </c>
    </row>
    <row r="720" spans="1:15" x14ac:dyDescent="0.2">
      <c r="A720" s="521"/>
      <c r="B720" s="498"/>
      <c r="C720" s="498"/>
      <c r="D720" s="498"/>
      <c r="E720" s="521" t="s">
        <v>132</v>
      </c>
      <c r="F720" s="521">
        <v>0.02</v>
      </c>
      <c r="G720" s="521"/>
      <c r="H720" s="498"/>
      <c r="I720" s="521">
        <v>0.11</v>
      </c>
      <c r="J720" s="521">
        <v>0.01</v>
      </c>
      <c r="K720" s="521" t="s">
        <v>21</v>
      </c>
      <c r="L720" s="521">
        <v>2.04</v>
      </c>
      <c r="M720" s="87">
        <v>12</v>
      </c>
      <c r="N720" s="128">
        <f>F720*M720</f>
        <v>0.24</v>
      </c>
    </row>
    <row r="721" spans="1:15" x14ac:dyDescent="0.2">
      <c r="A721" s="521"/>
      <c r="B721" s="498"/>
      <c r="C721" s="498"/>
      <c r="D721" s="498"/>
      <c r="E721" s="521" t="s">
        <v>46</v>
      </c>
      <c r="F721" s="521">
        <v>19.7</v>
      </c>
      <c r="G721" s="521">
        <v>17.34</v>
      </c>
      <c r="H721" s="498"/>
      <c r="I721" s="521">
        <v>0.08</v>
      </c>
      <c r="J721" s="521">
        <v>6.9000000000000006E-2</v>
      </c>
      <c r="K721" s="521">
        <v>1.79</v>
      </c>
      <c r="L721" s="521">
        <v>7.8</v>
      </c>
      <c r="M721" s="87">
        <v>100</v>
      </c>
      <c r="N721" s="128">
        <f t="shared" si="16"/>
        <v>1.97</v>
      </c>
    </row>
    <row r="722" spans="1:15" x14ac:dyDescent="0.2">
      <c r="A722" s="521"/>
      <c r="B722" s="498"/>
      <c r="C722" s="498"/>
      <c r="D722" s="498"/>
      <c r="E722" s="521" t="s">
        <v>20</v>
      </c>
      <c r="F722" s="521">
        <v>3.3</v>
      </c>
      <c r="G722" s="521">
        <v>3.3</v>
      </c>
      <c r="H722" s="498"/>
      <c r="I722" s="521" t="s">
        <v>21</v>
      </c>
      <c r="J722" s="521"/>
      <c r="K722" s="521">
        <v>3.29</v>
      </c>
      <c r="L722" s="521">
        <v>12.51</v>
      </c>
      <c r="M722" s="87">
        <v>80</v>
      </c>
      <c r="N722" s="128">
        <f t="shared" si="16"/>
        <v>0.26400000000000001</v>
      </c>
    </row>
    <row r="723" spans="1:15" x14ac:dyDescent="0.2">
      <c r="A723" s="521"/>
      <c r="B723" s="498" t="s">
        <v>462</v>
      </c>
      <c r="C723" s="498">
        <v>100</v>
      </c>
      <c r="D723" s="498">
        <v>100</v>
      </c>
      <c r="E723" s="521" t="s">
        <v>462</v>
      </c>
      <c r="F723" s="521">
        <v>100</v>
      </c>
      <c r="G723" s="521">
        <v>100</v>
      </c>
      <c r="H723" s="498"/>
      <c r="I723" s="521">
        <v>0.2</v>
      </c>
      <c r="J723" s="521">
        <v>5.4</v>
      </c>
      <c r="K723" s="521">
        <v>32</v>
      </c>
      <c r="L723" s="77">
        <v>144</v>
      </c>
      <c r="M723" s="87">
        <v>500</v>
      </c>
      <c r="N723" s="128">
        <f t="shared" si="16"/>
        <v>50</v>
      </c>
    </row>
    <row r="724" spans="1:15" s="194" customFormat="1" x14ac:dyDescent="0.2">
      <c r="A724" s="77"/>
      <c r="B724" s="486" t="s">
        <v>134</v>
      </c>
      <c r="C724" s="486"/>
      <c r="D724" s="486"/>
      <c r="E724" s="77"/>
      <c r="F724" s="77"/>
      <c r="G724" s="77"/>
      <c r="H724" s="486"/>
      <c r="I724" s="77">
        <v>47.922999999999995</v>
      </c>
      <c r="J724" s="77">
        <v>50.278999999999996</v>
      </c>
      <c r="K724" s="77">
        <v>183.38799999999998</v>
      </c>
      <c r="L724" s="77">
        <v>1288.8899999999999</v>
      </c>
      <c r="M724" s="72"/>
      <c r="N724" s="129">
        <f>SUM(N685:N723)</f>
        <v>124.33539999999996</v>
      </c>
      <c r="O724" s="69"/>
    </row>
    <row r="725" spans="1:15" ht="18.75" customHeight="1" x14ac:dyDescent="0.2">
      <c r="A725" s="435"/>
      <c r="B725" s="524" t="s">
        <v>85</v>
      </c>
      <c r="C725" s="524"/>
      <c r="D725" s="524"/>
      <c r="E725" s="435"/>
      <c r="F725" s="435"/>
      <c r="G725" s="435"/>
      <c r="H725" s="436"/>
      <c r="I725" s="443">
        <v>78.98299999999999</v>
      </c>
      <c r="J725" s="443">
        <v>82.929000000000002</v>
      </c>
      <c r="K725" s="443">
        <v>327.43799999999999</v>
      </c>
      <c r="L725" s="443">
        <v>2313.5699999999997</v>
      </c>
      <c r="M725" s="447">
        <v>0</v>
      </c>
      <c r="N725" s="438">
        <f>N724+N683</f>
        <v>206.80539999999996</v>
      </c>
    </row>
    <row r="726" spans="1:15" ht="20.399999999999999" x14ac:dyDescent="0.2">
      <c r="A726" s="486" t="s">
        <v>1</v>
      </c>
      <c r="B726" s="475" t="s">
        <v>2</v>
      </c>
      <c r="C726" s="475"/>
      <c r="D726" s="475"/>
      <c r="E726" s="486" t="s">
        <v>3</v>
      </c>
      <c r="F726" s="486" t="s">
        <v>4</v>
      </c>
      <c r="G726" s="486" t="s">
        <v>5</v>
      </c>
      <c r="H726" s="486" t="s">
        <v>6</v>
      </c>
      <c r="I726" s="486" t="s">
        <v>7</v>
      </c>
      <c r="J726" s="486" t="s">
        <v>8</v>
      </c>
      <c r="K726" s="486" t="s">
        <v>9</v>
      </c>
      <c r="L726" s="486" t="s">
        <v>10</v>
      </c>
      <c r="M726" s="72" t="s">
        <v>11</v>
      </c>
      <c r="N726" s="128"/>
    </row>
    <row r="727" spans="1:15" ht="11.25" customHeight="1" x14ac:dyDescent="0.2">
      <c r="A727" s="619" t="s">
        <v>324</v>
      </c>
      <c r="B727" s="620"/>
      <c r="C727" s="476"/>
      <c r="D727" s="476"/>
      <c r="E727" s="77"/>
      <c r="F727" s="77"/>
      <c r="G727" s="77"/>
      <c r="H727" s="486"/>
      <c r="I727" s="521"/>
      <c r="J727" s="521"/>
      <c r="K727" s="521"/>
      <c r="L727" s="521"/>
      <c r="M727" s="72"/>
      <c r="N727" s="128"/>
    </row>
    <row r="728" spans="1:15" x14ac:dyDescent="0.2">
      <c r="A728" s="615" t="s">
        <v>14</v>
      </c>
      <c r="B728" s="616"/>
      <c r="C728" s="518"/>
      <c r="D728" s="518"/>
      <c r="E728" s="191"/>
      <c r="F728" s="191"/>
      <c r="G728" s="191"/>
      <c r="H728" s="192"/>
      <c r="I728" s="191"/>
      <c r="J728" s="191"/>
      <c r="K728" s="191"/>
      <c r="L728" s="191"/>
      <c r="M728" s="193"/>
      <c r="N728" s="128"/>
    </row>
    <row r="729" spans="1:15" ht="11.25" customHeight="1" x14ac:dyDescent="0.2">
      <c r="A729" s="521" t="s">
        <v>15</v>
      </c>
      <c r="B729" s="541" t="s">
        <v>168</v>
      </c>
      <c r="C729" s="484"/>
      <c r="D729" s="484"/>
      <c r="E729" s="521" t="s">
        <v>169</v>
      </c>
      <c r="F729" s="521">
        <v>33.299999999999997</v>
      </c>
      <c r="G729" s="521">
        <v>33.299999999999997</v>
      </c>
      <c r="H729" s="498"/>
      <c r="I729" s="521">
        <v>3.4</v>
      </c>
      <c r="J729" s="521">
        <v>0.33</v>
      </c>
      <c r="K729" s="521">
        <v>22.5</v>
      </c>
      <c r="L729" s="521">
        <v>109.2</v>
      </c>
      <c r="M729" s="72">
        <v>52</v>
      </c>
      <c r="N729" s="128">
        <f t="shared" ref="N729:N760" si="17">F729*M729/1000</f>
        <v>1.7315999999999998</v>
      </c>
    </row>
    <row r="730" spans="1:15" x14ac:dyDescent="0.2">
      <c r="A730" s="521"/>
      <c r="B730" s="608"/>
      <c r="C730" s="515" t="s">
        <v>417</v>
      </c>
      <c r="D730" s="515" t="s">
        <v>405</v>
      </c>
      <c r="E730" s="521" t="s">
        <v>20</v>
      </c>
      <c r="F730" s="521">
        <v>7.5</v>
      </c>
      <c r="G730" s="521">
        <v>7.5</v>
      </c>
      <c r="H730" s="498"/>
      <c r="I730" s="521" t="s">
        <v>21</v>
      </c>
      <c r="J730" s="521" t="s">
        <v>21</v>
      </c>
      <c r="K730" s="521">
        <v>7.4</v>
      </c>
      <c r="L730" s="521">
        <v>28.4</v>
      </c>
      <c r="M730" s="72">
        <v>80</v>
      </c>
      <c r="N730" s="128">
        <f t="shared" si="17"/>
        <v>0.6</v>
      </c>
    </row>
    <row r="731" spans="1:15" ht="13.5" customHeight="1" x14ac:dyDescent="0.2">
      <c r="A731" s="521"/>
      <c r="B731" s="485"/>
      <c r="C731" s="485"/>
      <c r="D731" s="485"/>
      <c r="E731" s="521" t="s">
        <v>22</v>
      </c>
      <c r="F731" s="521">
        <v>0.06</v>
      </c>
      <c r="G731" s="521">
        <v>0.06</v>
      </c>
      <c r="H731" s="498"/>
      <c r="I731" s="521"/>
      <c r="J731" s="521"/>
      <c r="K731" s="521"/>
      <c r="L731" s="521"/>
      <c r="M731" s="72">
        <v>16</v>
      </c>
      <c r="N731" s="128">
        <f t="shared" si="17"/>
        <v>9.5999999999999992E-4</v>
      </c>
    </row>
    <row r="732" spans="1:15" x14ac:dyDescent="0.2">
      <c r="A732" s="521"/>
      <c r="B732" s="474"/>
      <c r="C732" s="474"/>
      <c r="D732" s="474"/>
      <c r="E732" s="521" t="s">
        <v>19</v>
      </c>
      <c r="F732" s="521">
        <v>73.8</v>
      </c>
      <c r="G732" s="521">
        <v>73.8</v>
      </c>
      <c r="H732" s="498"/>
      <c r="I732" s="521">
        <v>2.08</v>
      </c>
      <c r="J732" s="521">
        <v>2.36</v>
      </c>
      <c r="K732" s="521">
        <v>3.49</v>
      </c>
      <c r="L732" s="521">
        <v>42.8</v>
      </c>
      <c r="M732" s="72">
        <v>65</v>
      </c>
      <c r="N732" s="128">
        <f t="shared" si="17"/>
        <v>4.7969999999999997</v>
      </c>
    </row>
    <row r="733" spans="1:15" ht="11.25" customHeight="1" x14ac:dyDescent="0.2">
      <c r="A733" s="521"/>
      <c r="B733" s="474"/>
      <c r="C733" s="474"/>
      <c r="D733" s="474"/>
      <c r="E733" s="521" t="s">
        <v>23</v>
      </c>
      <c r="F733" s="521">
        <v>5</v>
      </c>
      <c r="G733" s="521">
        <v>5</v>
      </c>
      <c r="H733" s="498"/>
      <c r="I733" s="521">
        <v>0.04</v>
      </c>
      <c r="J733" s="521">
        <v>3.6</v>
      </c>
      <c r="K733" s="521">
        <v>0.28000000000000003</v>
      </c>
      <c r="L733" s="521">
        <v>33.049999999999997</v>
      </c>
      <c r="M733" s="72">
        <v>670</v>
      </c>
      <c r="N733" s="128">
        <f t="shared" si="17"/>
        <v>3.35</v>
      </c>
    </row>
    <row r="734" spans="1:15" ht="11.25" customHeight="1" x14ac:dyDescent="0.2">
      <c r="A734" s="521" t="s">
        <v>25</v>
      </c>
      <c r="B734" s="529" t="s">
        <v>26</v>
      </c>
      <c r="C734" s="472"/>
      <c r="D734" s="472"/>
      <c r="E734" s="521" t="s">
        <v>27</v>
      </c>
      <c r="F734" s="521">
        <v>4</v>
      </c>
      <c r="G734" s="521"/>
      <c r="H734" s="498"/>
      <c r="I734" s="521">
        <v>0.19</v>
      </c>
      <c r="J734" s="521">
        <v>0.14000000000000001</v>
      </c>
      <c r="K734" s="521">
        <v>0.3</v>
      </c>
      <c r="L734" s="521"/>
      <c r="M734" s="72">
        <v>271</v>
      </c>
      <c r="N734" s="128">
        <f t="shared" si="17"/>
        <v>1.0840000000000001</v>
      </c>
    </row>
    <row r="735" spans="1:15" x14ac:dyDescent="0.2">
      <c r="A735" s="521" t="s">
        <v>28</v>
      </c>
      <c r="B735" s="530"/>
      <c r="C735" s="473">
        <v>200</v>
      </c>
      <c r="D735" s="473">
        <v>200</v>
      </c>
      <c r="E735" s="521" t="s">
        <v>145</v>
      </c>
      <c r="F735" s="521">
        <v>100</v>
      </c>
      <c r="G735" s="521"/>
      <c r="H735" s="498"/>
      <c r="I735" s="521">
        <v>2.82</v>
      </c>
      <c r="J735" s="521">
        <v>3.2</v>
      </c>
      <c r="K735" s="521">
        <v>4.7300000000000004</v>
      </c>
      <c r="L735" s="521">
        <v>58</v>
      </c>
      <c r="M735" s="72">
        <v>65</v>
      </c>
      <c r="N735" s="128">
        <f t="shared" si="17"/>
        <v>6.5</v>
      </c>
    </row>
    <row r="736" spans="1:15" x14ac:dyDescent="0.2">
      <c r="A736" s="521"/>
      <c r="B736" s="474"/>
      <c r="C736" s="474"/>
      <c r="D736" s="474"/>
      <c r="E736" s="521" t="s">
        <v>20</v>
      </c>
      <c r="F736" s="521">
        <v>20</v>
      </c>
      <c r="G736" s="521"/>
      <c r="H736" s="498"/>
      <c r="I736" s="521" t="s">
        <v>21</v>
      </c>
      <c r="J736" s="521" t="s">
        <v>21</v>
      </c>
      <c r="K736" s="521">
        <v>19.96</v>
      </c>
      <c r="L736" s="521">
        <v>75.8</v>
      </c>
      <c r="M736" s="72">
        <v>80</v>
      </c>
      <c r="N736" s="128">
        <f t="shared" si="17"/>
        <v>1.6</v>
      </c>
    </row>
    <row r="737" spans="1:14" ht="12.75" customHeight="1" x14ac:dyDescent="0.2">
      <c r="A737" s="521" t="s">
        <v>29</v>
      </c>
      <c r="B737" s="531" t="s">
        <v>30</v>
      </c>
      <c r="C737" s="474">
        <v>70</v>
      </c>
      <c r="D737" s="474">
        <v>90</v>
      </c>
      <c r="E737" s="521" t="s">
        <v>31</v>
      </c>
      <c r="F737" s="521">
        <v>80</v>
      </c>
      <c r="G737" s="521">
        <v>80</v>
      </c>
      <c r="H737" s="498"/>
      <c r="I737" s="521">
        <v>6.96</v>
      </c>
      <c r="J737" s="521">
        <v>1.2</v>
      </c>
      <c r="K737" s="521">
        <v>32.96</v>
      </c>
      <c r="L737" s="521">
        <v>181</v>
      </c>
      <c r="M737" s="72">
        <v>60</v>
      </c>
      <c r="N737" s="128">
        <f t="shared" si="17"/>
        <v>4.8</v>
      </c>
    </row>
    <row r="738" spans="1:14" x14ac:dyDescent="0.2">
      <c r="A738" s="521"/>
      <c r="B738" s="531"/>
      <c r="C738" s="474">
        <v>10</v>
      </c>
      <c r="D738" s="474">
        <v>10</v>
      </c>
      <c r="E738" s="521" t="s">
        <v>32</v>
      </c>
      <c r="F738" s="521">
        <v>10</v>
      </c>
      <c r="G738" s="521"/>
      <c r="H738" s="498"/>
      <c r="I738" s="521">
        <v>2.68</v>
      </c>
      <c r="J738" s="521">
        <v>2.57</v>
      </c>
      <c r="K738" s="521" t="s">
        <v>21</v>
      </c>
      <c r="L738" s="521">
        <v>33.79</v>
      </c>
      <c r="M738" s="72">
        <v>650</v>
      </c>
      <c r="N738" s="128">
        <f t="shared" si="17"/>
        <v>6.5</v>
      </c>
    </row>
    <row r="739" spans="1:14" x14ac:dyDescent="0.2">
      <c r="A739" s="521"/>
      <c r="B739" s="474"/>
      <c r="C739" s="474">
        <v>10</v>
      </c>
      <c r="D739" s="474">
        <v>10</v>
      </c>
      <c r="E739" s="521" t="s">
        <v>33</v>
      </c>
      <c r="F739" s="521">
        <v>10</v>
      </c>
      <c r="G739" s="521"/>
      <c r="H739" s="498"/>
      <c r="I739" s="521">
        <v>0.08</v>
      </c>
      <c r="J739" s="521">
        <v>7.25</v>
      </c>
      <c r="K739" s="521">
        <v>0.26</v>
      </c>
      <c r="L739" s="521">
        <v>66.099999999999994</v>
      </c>
      <c r="M739" s="72">
        <v>670</v>
      </c>
      <c r="N739" s="128">
        <f t="shared" si="17"/>
        <v>6.7</v>
      </c>
    </row>
    <row r="740" spans="1:14" s="216" customFormat="1" ht="20.399999999999999" x14ac:dyDescent="0.2">
      <c r="A740" s="521"/>
      <c r="B740" s="474" t="s">
        <v>146</v>
      </c>
      <c r="C740" s="474">
        <v>120</v>
      </c>
      <c r="D740" s="474">
        <v>120</v>
      </c>
      <c r="E740" s="521" t="s">
        <v>461</v>
      </c>
      <c r="F740" s="521">
        <v>120</v>
      </c>
      <c r="G740" s="521">
        <v>120</v>
      </c>
      <c r="H740" s="498">
        <v>120</v>
      </c>
      <c r="I740" s="77">
        <v>1.8</v>
      </c>
      <c r="J740" s="77">
        <v>0.08</v>
      </c>
      <c r="K740" s="77">
        <v>17.2</v>
      </c>
      <c r="L740" s="77">
        <v>74.8</v>
      </c>
      <c r="M740" s="72">
        <v>150</v>
      </c>
      <c r="N740" s="128">
        <f t="shared" si="17"/>
        <v>18</v>
      </c>
    </row>
    <row r="741" spans="1:14" x14ac:dyDescent="0.2">
      <c r="A741" s="521" t="s">
        <v>38</v>
      </c>
      <c r="B741" s="474" t="s">
        <v>437</v>
      </c>
      <c r="C741" s="474">
        <v>100</v>
      </c>
      <c r="D741" s="474">
        <v>100</v>
      </c>
      <c r="E741" s="521" t="s">
        <v>437</v>
      </c>
      <c r="F741" s="521">
        <v>200</v>
      </c>
      <c r="G741" s="521">
        <v>100</v>
      </c>
      <c r="H741" s="498">
        <v>100</v>
      </c>
      <c r="I741" s="77"/>
      <c r="J741" s="77"/>
      <c r="K741" s="77">
        <v>19</v>
      </c>
      <c r="L741" s="77">
        <v>75</v>
      </c>
      <c r="M741" s="72">
        <v>80</v>
      </c>
      <c r="N741" s="128">
        <f t="shared" si="17"/>
        <v>16</v>
      </c>
    </row>
    <row r="742" spans="1:14" ht="11.25" customHeight="1" x14ac:dyDescent="0.2">
      <c r="A742" s="544" t="s">
        <v>40</v>
      </c>
      <c r="B742" s="545"/>
      <c r="C742" s="487"/>
      <c r="D742" s="487"/>
      <c r="E742" s="213"/>
      <c r="F742" s="213"/>
      <c r="G742" s="213"/>
      <c r="H742" s="214"/>
      <c r="I742" s="215" t="e">
        <f>I741+I740+#REF!+#REF!+#REF!</f>
        <v>#REF!</v>
      </c>
      <c r="J742" s="215" t="e">
        <f>J741+J740+#REF!+#REF!+#REF!</f>
        <v>#REF!</v>
      </c>
      <c r="K742" s="215" t="e">
        <f>K741+K740+#REF!+#REF!+#REF!</f>
        <v>#REF!</v>
      </c>
      <c r="L742" s="215" t="e">
        <f>L741+L740+#REF!+#REF!+#REF!</f>
        <v>#REF!</v>
      </c>
      <c r="M742" s="215"/>
      <c r="N742" s="215">
        <f>SUM(N729:N741)</f>
        <v>71.663560000000004</v>
      </c>
    </row>
    <row r="743" spans="1:14" x14ac:dyDescent="0.2">
      <c r="A743" s="521" t="s">
        <v>41</v>
      </c>
      <c r="B743" s="474"/>
      <c r="C743" s="474"/>
      <c r="D743" s="474"/>
      <c r="E743" s="521"/>
      <c r="F743" s="521"/>
      <c r="G743" s="521"/>
      <c r="H743" s="498"/>
      <c r="I743" s="521"/>
      <c r="J743" s="521"/>
      <c r="K743" s="521"/>
      <c r="L743" s="521"/>
      <c r="M743" s="72"/>
      <c r="N743" s="128"/>
    </row>
    <row r="744" spans="1:14" ht="11.25" customHeight="1" x14ac:dyDescent="0.2">
      <c r="A744" s="521" t="s">
        <v>191</v>
      </c>
      <c r="B744" s="531" t="s">
        <v>192</v>
      </c>
      <c r="C744" s="474"/>
      <c r="D744" s="474"/>
      <c r="E744" s="521" t="s">
        <v>51</v>
      </c>
      <c r="F744" s="521">
        <v>46</v>
      </c>
      <c r="G744" s="521">
        <v>33.200000000000003</v>
      </c>
      <c r="H744" s="498"/>
      <c r="I744" s="521">
        <v>0.92</v>
      </c>
      <c r="J744" s="521">
        <v>0.1</v>
      </c>
      <c r="K744" s="521">
        <v>6.4</v>
      </c>
      <c r="L744" s="521">
        <v>26.5</v>
      </c>
      <c r="M744" s="72">
        <v>35</v>
      </c>
      <c r="N744" s="128">
        <f t="shared" si="17"/>
        <v>1.61</v>
      </c>
    </row>
    <row r="745" spans="1:14" x14ac:dyDescent="0.2">
      <c r="A745" s="521"/>
      <c r="B745" s="531"/>
      <c r="C745" s="474">
        <v>80</v>
      </c>
      <c r="D745" s="474">
        <v>120</v>
      </c>
      <c r="E745" s="521" t="s">
        <v>149</v>
      </c>
      <c r="F745" s="521">
        <v>31</v>
      </c>
      <c r="G745" s="521">
        <v>24.8</v>
      </c>
      <c r="H745" s="498"/>
      <c r="I745" s="521">
        <v>0.46</v>
      </c>
      <c r="J745" s="521">
        <v>0.02</v>
      </c>
      <c r="K745" s="521">
        <v>2.57</v>
      </c>
      <c r="L745" s="521">
        <v>10.42</v>
      </c>
      <c r="M745" s="72">
        <v>30</v>
      </c>
      <c r="N745" s="128">
        <f t="shared" si="17"/>
        <v>0.93</v>
      </c>
    </row>
    <row r="746" spans="1:14" x14ac:dyDescent="0.2">
      <c r="A746" s="521"/>
      <c r="B746" s="474"/>
      <c r="C746" s="474"/>
      <c r="D746" s="474"/>
      <c r="E746" s="521" t="s">
        <v>44</v>
      </c>
      <c r="F746" s="521">
        <v>19</v>
      </c>
      <c r="G746" s="521">
        <v>15.2</v>
      </c>
      <c r="H746" s="498"/>
      <c r="I746" s="521">
        <v>0.25</v>
      </c>
      <c r="J746" s="521">
        <v>0.01</v>
      </c>
      <c r="K746" s="521">
        <v>1.38</v>
      </c>
      <c r="L746" s="521">
        <v>5.18</v>
      </c>
      <c r="M746" s="72">
        <v>45</v>
      </c>
      <c r="N746" s="128">
        <f t="shared" si="17"/>
        <v>0.85499999999999998</v>
      </c>
    </row>
    <row r="747" spans="1:14" x14ac:dyDescent="0.2">
      <c r="A747" s="521"/>
      <c r="B747" s="474"/>
      <c r="C747" s="474"/>
      <c r="D747" s="474"/>
      <c r="E747" s="521" t="s">
        <v>54</v>
      </c>
      <c r="F747" s="521">
        <v>30</v>
      </c>
      <c r="G747" s="521">
        <v>30</v>
      </c>
      <c r="H747" s="498"/>
      <c r="I747" s="521">
        <v>0.24</v>
      </c>
      <c r="J747" s="521">
        <v>0.03</v>
      </c>
      <c r="K747" s="521">
        <v>0.48</v>
      </c>
      <c r="L747" s="521">
        <v>3.9</v>
      </c>
      <c r="M747" s="72">
        <v>137</v>
      </c>
      <c r="N747" s="128">
        <f t="shared" si="17"/>
        <v>4.1100000000000003</v>
      </c>
    </row>
    <row r="748" spans="1:14" x14ac:dyDescent="0.2">
      <c r="A748" s="521"/>
      <c r="B748" s="474"/>
      <c r="C748" s="474"/>
      <c r="D748" s="474"/>
      <c r="E748" s="521" t="s">
        <v>193</v>
      </c>
      <c r="F748" s="521">
        <v>15</v>
      </c>
      <c r="G748" s="521">
        <v>0.75</v>
      </c>
      <c r="H748" s="498"/>
      <c r="I748" s="521">
        <v>0.18</v>
      </c>
      <c r="J748" s="521">
        <v>7.0000000000000007E-2</v>
      </c>
      <c r="K748" s="521">
        <v>28.07</v>
      </c>
      <c r="L748" s="521">
        <v>10.95</v>
      </c>
      <c r="M748" s="72">
        <v>170</v>
      </c>
      <c r="N748" s="128">
        <f t="shared" si="17"/>
        <v>2.5499999999999998</v>
      </c>
    </row>
    <row r="749" spans="1:14" x14ac:dyDescent="0.2">
      <c r="A749" s="521"/>
      <c r="B749" s="474"/>
      <c r="C749" s="474"/>
      <c r="D749" s="474"/>
      <c r="E749" s="521" t="s">
        <v>53</v>
      </c>
      <c r="F749" s="521">
        <v>6</v>
      </c>
      <c r="G749" s="521">
        <v>4.4000000000000004</v>
      </c>
      <c r="H749" s="498"/>
      <c r="I749" s="521">
        <v>0.15</v>
      </c>
      <c r="J749" s="521">
        <v>0.02</v>
      </c>
      <c r="K749" s="521">
        <v>0.35</v>
      </c>
      <c r="L749" s="521">
        <v>1.44</v>
      </c>
      <c r="M749" s="72">
        <v>40</v>
      </c>
      <c r="N749" s="128">
        <f t="shared" si="17"/>
        <v>0.24</v>
      </c>
    </row>
    <row r="750" spans="1:14" x14ac:dyDescent="0.2">
      <c r="A750" s="521"/>
      <c r="B750" s="474"/>
      <c r="C750" s="474"/>
      <c r="D750" s="474"/>
      <c r="E750" s="521" t="s">
        <v>52</v>
      </c>
      <c r="F750" s="521">
        <v>5</v>
      </c>
      <c r="G750" s="521">
        <v>5</v>
      </c>
      <c r="H750" s="498"/>
      <c r="I750" s="521" t="s">
        <v>21</v>
      </c>
      <c r="J750" s="521">
        <v>4.99</v>
      </c>
      <c r="K750" s="521"/>
      <c r="L750" s="521">
        <v>44.95</v>
      </c>
      <c r="M750" s="72">
        <v>140</v>
      </c>
      <c r="N750" s="128">
        <f t="shared" si="17"/>
        <v>0.7</v>
      </c>
    </row>
    <row r="751" spans="1:14" x14ac:dyDescent="0.2">
      <c r="A751" s="521"/>
      <c r="B751" s="474"/>
      <c r="C751" s="474"/>
      <c r="D751" s="474"/>
      <c r="E751" s="521" t="s">
        <v>22</v>
      </c>
      <c r="F751" s="521">
        <v>0.25</v>
      </c>
      <c r="G751" s="521">
        <v>0.25</v>
      </c>
      <c r="H751" s="498"/>
      <c r="I751" s="521"/>
      <c r="J751" s="521"/>
      <c r="K751" s="521"/>
      <c r="L751" s="521"/>
      <c r="M751" s="72">
        <v>16</v>
      </c>
      <c r="N751" s="128">
        <f t="shared" si="17"/>
        <v>4.0000000000000001E-3</v>
      </c>
    </row>
    <row r="752" spans="1:14" ht="11.25" customHeight="1" x14ac:dyDescent="0.2">
      <c r="A752" s="92" t="s">
        <v>275</v>
      </c>
      <c r="B752" s="536" t="s">
        <v>276</v>
      </c>
      <c r="C752" s="479" t="s">
        <v>58</v>
      </c>
      <c r="D752" s="479" t="s">
        <v>58</v>
      </c>
      <c r="E752" s="92" t="s">
        <v>439</v>
      </c>
      <c r="F752" s="92">
        <v>40</v>
      </c>
      <c r="G752" s="92">
        <v>40</v>
      </c>
      <c r="H752" s="92"/>
      <c r="I752" s="92">
        <v>0.63</v>
      </c>
      <c r="J752" s="92">
        <v>0.56999999999999995</v>
      </c>
      <c r="K752" s="92">
        <v>0.03</v>
      </c>
      <c r="L752" s="92">
        <v>7.85</v>
      </c>
      <c r="M752" s="72">
        <v>50</v>
      </c>
      <c r="N752" s="128">
        <f t="shared" si="17"/>
        <v>2</v>
      </c>
    </row>
    <row r="753" spans="1:14" x14ac:dyDescent="0.2">
      <c r="A753" s="92"/>
      <c r="B753" s="536"/>
      <c r="C753" s="479"/>
      <c r="D753" s="479"/>
      <c r="E753" s="92" t="s">
        <v>53</v>
      </c>
      <c r="F753" s="92">
        <v>12</v>
      </c>
      <c r="G753" s="92">
        <v>10</v>
      </c>
      <c r="H753" s="92"/>
      <c r="I753" s="92">
        <v>0.13</v>
      </c>
      <c r="J753" s="92" t="s">
        <v>21</v>
      </c>
      <c r="K753" s="92">
        <v>0.91</v>
      </c>
      <c r="L753" s="92">
        <v>4.0999999999999996</v>
      </c>
      <c r="M753" s="72">
        <v>40</v>
      </c>
      <c r="N753" s="128">
        <f t="shared" si="17"/>
        <v>0.48</v>
      </c>
    </row>
    <row r="754" spans="1:14" x14ac:dyDescent="0.2">
      <c r="A754" s="92"/>
      <c r="B754" s="479"/>
      <c r="C754" s="479"/>
      <c r="D754" s="479"/>
      <c r="E754" s="92" t="s">
        <v>23</v>
      </c>
      <c r="F754" s="92">
        <v>5</v>
      </c>
      <c r="G754" s="92">
        <v>5</v>
      </c>
      <c r="H754" s="92"/>
      <c r="I754" s="92">
        <v>0.04</v>
      </c>
      <c r="J754" s="92">
        <v>3.63</v>
      </c>
      <c r="K754" s="92">
        <v>0.13</v>
      </c>
      <c r="L754" s="92">
        <v>33.049999999999997</v>
      </c>
      <c r="M754" s="72">
        <v>670</v>
      </c>
      <c r="N754" s="128">
        <f t="shared" si="17"/>
        <v>3.35</v>
      </c>
    </row>
    <row r="755" spans="1:14" x14ac:dyDescent="0.2">
      <c r="A755" s="92"/>
      <c r="B755" s="479"/>
      <c r="C755" s="479"/>
      <c r="D755" s="479"/>
      <c r="E755" s="92" t="s">
        <v>44</v>
      </c>
      <c r="F755" s="92">
        <v>12.5</v>
      </c>
      <c r="G755" s="92">
        <v>10</v>
      </c>
      <c r="H755" s="92"/>
      <c r="I755" s="92">
        <v>0.13</v>
      </c>
      <c r="J755" s="92">
        <v>0.01</v>
      </c>
      <c r="K755" s="92">
        <v>0.71</v>
      </c>
      <c r="L755" s="92">
        <v>3.3</v>
      </c>
      <c r="M755" s="72">
        <v>45</v>
      </c>
      <c r="N755" s="128">
        <f t="shared" si="17"/>
        <v>0.5625</v>
      </c>
    </row>
    <row r="756" spans="1:14" x14ac:dyDescent="0.2">
      <c r="A756" s="92"/>
      <c r="B756" s="479"/>
      <c r="C756" s="479"/>
      <c r="D756" s="479"/>
      <c r="E756" s="113" t="s">
        <v>56</v>
      </c>
      <c r="F756" s="113">
        <v>40</v>
      </c>
      <c r="G756" s="113">
        <v>40</v>
      </c>
      <c r="H756" s="92"/>
      <c r="I756" s="113">
        <v>9.67</v>
      </c>
      <c r="J756" s="113">
        <v>6.48</v>
      </c>
      <c r="K756" s="113" t="s">
        <v>21</v>
      </c>
      <c r="L756" s="113">
        <v>88.29</v>
      </c>
      <c r="M756" s="72">
        <v>440</v>
      </c>
      <c r="N756" s="128">
        <f t="shared" si="17"/>
        <v>17.600000000000001</v>
      </c>
    </row>
    <row r="757" spans="1:14" ht="22.5" customHeight="1" x14ac:dyDescent="0.2">
      <c r="A757" s="92" t="s">
        <v>199</v>
      </c>
      <c r="B757" s="536" t="s">
        <v>200</v>
      </c>
      <c r="C757" s="479"/>
      <c r="D757" s="479"/>
      <c r="E757" s="92" t="s">
        <v>61</v>
      </c>
      <c r="F757" s="92">
        <v>110</v>
      </c>
      <c r="G757" s="92">
        <v>77.25</v>
      </c>
      <c r="H757" s="92"/>
      <c r="I757" s="92">
        <v>19.2</v>
      </c>
      <c r="J757" s="92">
        <v>12.4</v>
      </c>
      <c r="K757" s="92" t="s">
        <v>21</v>
      </c>
      <c r="L757" s="92">
        <v>168.4</v>
      </c>
      <c r="M757" s="72">
        <v>440</v>
      </c>
      <c r="N757" s="128">
        <f t="shared" si="17"/>
        <v>48.4</v>
      </c>
    </row>
    <row r="758" spans="1:14" x14ac:dyDescent="0.2">
      <c r="A758" s="92"/>
      <c r="B758" s="536"/>
      <c r="C758" s="479">
        <v>130</v>
      </c>
      <c r="D758" s="479">
        <v>180</v>
      </c>
      <c r="E758" s="92" t="s">
        <v>22</v>
      </c>
      <c r="F758" s="92">
        <v>2</v>
      </c>
      <c r="G758" s="92">
        <v>2</v>
      </c>
      <c r="H758" s="92"/>
      <c r="I758" s="92" t="s">
        <v>21</v>
      </c>
      <c r="J758" s="92" t="s">
        <v>21</v>
      </c>
      <c r="K758" s="92" t="s">
        <v>21</v>
      </c>
      <c r="L758" s="92"/>
      <c r="M758" s="72">
        <v>16</v>
      </c>
      <c r="N758" s="128">
        <f t="shared" si="17"/>
        <v>3.2000000000000001E-2</v>
      </c>
    </row>
    <row r="759" spans="1:14" x14ac:dyDescent="0.2">
      <c r="A759" s="92"/>
      <c r="B759" s="536"/>
      <c r="C759" s="479"/>
      <c r="D759" s="479"/>
      <c r="E759" s="92" t="s">
        <v>74</v>
      </c>
      <c r="F759" s="92">
        <v>15</v>
      </c>
      <c r="G759" s="92">
        <v>15</v>
      </c>
      <c r="H759" s="92"/>
      <c r="I759" s="92">
        <v>1.3</v>
      </c>
      <c r="J759" s="92">
        <v>0.22</v>
      </c>
      <c r="K759" s="92">
        <v>6.09</v>
      </c>
      <c r="L759" s="92">
        <v>31.35</v>
      </c>
      <c r="M759" s="72">
        <v>51</v>
      </c>
      <c r="N759" s="128">
        <f t="shared" si="17"/>
        <v>0.76500000000000001</v>
      </c>
    </row>
    <row r="760" spans="1:14" x14ac:dyDescent="0.2">
      <c r="A760" s="92"/>
      <c r="B760" s="479"/>
      <c r="C760" s="479"/>
      <c r="D760" s="479"/>
      <c r="E760" s="521" t="s">
        <v>19</v>
      </c>
      <c r="F760" s="92">
        <v>23</v>
      </c>
      <c r="G760" s="92">
        <v>23</v>
      </c>
      <c r="H760" s="92"/>
      <c r="I760" s="92">
        <v>0.64</v>
      </c>
      <c r="J760" s="92">
        <v>0.81</v>
      </c>
      <c r="K760" s="92">
        <v>1.07</v>
      </c>
      <c r="L760" s="92">
        <v>14.03</v>
      </c>
      <c r="M760" s="72">
        <v>65</v>
      </c>
      <c r="N760" s="128">
        <f t="shared" si="17"/>
        <v>1.4950000000000001</v>
      </c>
    </row>
    <row r="761" spans="1:14" x14ac:dyDescent="0.2">
      <c r="A761" s="92"/>
      <c r="B761" s="479"/>
      <c r="C761" s="479"/>
      <c r="D761" s="479"/>
      <c r="E761" s="92" t="s">
        <v>201</v>
      </c>
      <c r="F761" s="92">
        <v>1</v>
      </c>
      <c r="G761" s="92">
        <v>1</v>
      </c>
      <c r="H761" s="92" t="s">
        <v>202</v>
      </c>
      <c r="I761" s="92">
        <v>5.72</v>
      </c>
      <c r="J761" s="92">
        <v>4.5</v>
      </c>
      <c r="K761" s="92">
        <v>0.27</v>
      </c>
      <c r="L761" s="92">
        <v>61.47</v>
      </c>
      <c r="M761" s="72">
        <v>12</v>
      </c>
      <c r="N761" s="128">
        <v>6.9</v>
      </c>
    </row>
    <row r="762" spans="1:14" x14ac:dyDescent="0.2">
      <c r="A762" s="92"/>
      <c r="B762" s="479"/>
      <c r="C762" s="479"/>
      <c r="D762" s="479"/>
      <c r="E762" s="92" t="s">
        <v>94</v>
      </c>
      <c r="F762" s="92">
        <v>4</v>
      </c>
      <c r="G762" s="92">
        <v>4</v>
      </c>
      <c r="H762" s="92"/>
      <c r="I762" s="92">
        <v>2.64</v>
      </c>
      <c r="J762" s="92">
        <v>4.8000000000000001E-2</v>
      </c>
      <c r="K762" s="92">
        <v>1.37</v>
      </c>
      <c r="L762" s="92">
        <v>7.24</v>
      </c>
      <c r="M762" s="72">
        <v>100</v>
      </c>
      <c r="N762" s="128">
        <f t="shared" ref="N762:N809" si="18">F762*M762/1000</f>
        <v>0.4</v>
      </c>
    </row>
    <row r="763" spans="1:14" x14ac:dyDescent="0.2">
      <c r="A763" s="92"/>
      <c r="B763" s="479"/>
      <c r="C763" s="479"/>
      <c r="D763" s="479"/>
      <c r="E763" s="92" t="s">
        <v>203</v>
      </c>
      <c r="F763" s="92">
        <v>1</v>
      </c>
      <c r="G763" s="92">
        <v>1</v>
      </c>
      <c r="H763" s="92"/>
      <c r="I763" s="92"/>
      <c r="J763" s="92">
        <v>0.999</v>
      </c>
      <c r="K763" s="92"/>
      <c r="L763" s="92">
        <v>8.99</v>
      </c>
      <c r="M763" s="72">
        <v>140</v>
      </c>
      <c r="N763" s="128">
        <f t="shared" si="18"/>
        <v>0.14000000000000001</v>
      </c>
    </row>
    <row r="764" spans="1:14" x14ac:dyDescent="0.2">
      <c r="A764" s="521" t="s">
        <v>204</v>
      </c>
      <c r="B764" s="474" t="s">
        <v>120</v>
      </c>
      <c r="C764" s="474">
        <v>50</v>
      </c>
      <c r="D764" s="474">
        <v>50</v>
      </c>
      <c r="E764" s="521" t="s">
        <v>52</v>
      </c>
      <c r="F764" s="521">
        <v>1</v>
      </c>
      <c r="G764" s="521"/>
      <c r="H764" s="498"/>
      <c r="I764" s="521">
        <v>0.26</v>
      </c>
      <c r="J764" s="521">
        <v>0.02</v>
      </c>
      <c r="K764" s="521">
        <v>1.71</v>
      </c>
      <c r="L764" s="521">
        <v>8.35</v>
      </c>
      <c r="M764" s="72">
        <v>140</v>
      </c>
      <c r="N764" s="128">
        <f t="shared" si="18"/>
        <v>0.14000000000000001</v>
      </c>
    </row>
    <row r="765" spans="1:14" x14ac:dyDescent="0.2">
      <c r="A765" s="521"/>
      <c r="B765" s="474"/>
      <c r="C765" s="474"/>
      <c r="D765" s="474"/>
      <c r="E765" s="521" t="s">
        <v>65</v>
      </c>
      <c r="F765" s="521">
        <v>2.5</v>
      </c>
      <c r="G765" s="521"/>
      <c r="H765" s="498"/>
      <c r="I765" s="521">
        <v>0.18</v>
      </c>
      <c r="J765" s="521" t="s">
        <v>21</v>
      </c>
      <c r="K765" s="521">
        <v>0.62</v>
      </c>
      <c r="L765" s="521">
        <v>3.4</v>
      </c>
      <c r="M765" s="72">
        <v>40</v>
      </c>
      <c r="N765" s="128">
        <f t="shared" si="18"/>
        <v>0.1</v>
      </c>
    </row>
    <row r="766" spans="1:14" x14ac:dyDescent="0.2">
      <c r="A766" s="521"/>
      <c r="B766" s="474"/>
      <c r="C766" s="474"/>
      <c r="D766" s="474"/>
      <c r="E766" s="521" t="s">
        <v>63</v>
      </c>
      <c r="F766" s="521">
        <v>5</v>
      </c>
      <c r="G766" s="521"/>
      <c r="H766" s="498"/>
      <c r="I766" s="521">
        <v>0.05</v>
      </c>
      <c r="J766" s="521">
        <v>0</v>
      </c>
      <c r="K766" s="521">
        <v>0.28000000000000003</v>
      </c>
      <c r="L766" s="521">
        <v>1.32</v>
      </c>
      <c r="M766" s="72">
        <v>175</v>
      </c>
      <c r="N766" s="128">
        <f t="shared" si="18"/>
        <v>0.875</v>
      </c>
    </row>
    <row r="767" spans="1:14" x14ac:dyDescent="0.2">
      <c r="A767" s="521"/>
      <c r="B767" s="474"/>
      <c r="C767" s="474"/>
      <c r="D767" s="474"/>
      <c r="E767" s="521" t="s">
        <v>44</v>
      </c>
      <c r="F767" s="521">
        <v>5</v>
      </c>
      <c r="G767" s="521">
        <v>4</v>
      </c>
      <c r="H767" s="498"/>
      <c r="I767" s="521">
        <v>0.01</v>
      </c>
      <c r="J767" s="521" t="s">
        <v>21</v>
      </c>
      <c r="K767" s="521">
        <v>0.09</v>
      </c>
      <c r="L767" s="521">
        <v>0.41</v>
      </c>
      <c r="M767" s="72">
        <v>45</v>
      </c>
      <c r="N767" s="128">
        <f t="shared" si="18"/>
        <v>0.22500000000000001</v>
      </c>
    </row>
    <row r="768" spans="1:14" x14ac:dyDescent="0.2">
      <c r="A768" s="521"/>
      <c r="B768" s="474"/>
      <c r="C768" s="474"/>
      <c r="D768" s="474"/>
      <c r="E768" s="521" t="s">
        <v>53</v>
      </c>
      <c r="F768" s="521">
        <v>1.2</v>
      </c>
      <c r="G768" s="521">
        <v>1</v>
      </c>
      <c r="H768" s="498"/>
      <c r="I768" s="521" t="s">
        <v>21</v>
      </c>
      <c r="J768" s="521" t="s">
        <v>21</v>
      </c>
      <c r="K768" s="521">
        <v>0.79</v>
      </c>
      <c r="L768" s="521">
        <v>3.03</v>
      </c>
      <c r="M768" s="72">
        <v>40</v>
      </c>
      <c r="N768" s="128">
        <f t="shared" si="18"/>
        <v>4.8000000000000001E-2</v>
      </c>
    </row>
    <row r="769" spans="1:14" x14ac:dyDescent="0.2">
      <c r="A769" s="521"/>
      <c r="B769" s="474"/>
      <c r="C769" s="474"/>
      <c r="D769" s="474"/>
      <c r="E769" s="521" t="s">
        <v>20</v>
      </c>
      <c r="F769" s="521">
        <v>0.7</v>
      </c>
      <c r="G769" s="521"/>
      <c r="H769" s="498"/>
      <c r="I769" s="521">
        <v>0.91</v>
      </c>
      <c r="J769" s="521">
        <v>2.04</v>
      </c>
      <c r="K769" s="521">
        <v>4.0999999999999996</v>
      </c>
      <c r="L769" s="521">
        <v>27.35</v>
      </c>
      <c r="M769" s="72">
        <v>80</v>
      </c>
      <c r="N769" s="128">
        <f t="shared" si="18"/>
        <v>5.6000000000000001E-2</v>
      </c>
    </row>
    <row r="770" spans="1:14" ht="11.25" customHeight="1" x14ac:dyDescent="0.2">
      <c r="A770" s="546" t="s">
        <v>205</v>
      </c>
      <c r="B770" s="547" t="s">
        <v>206</v>
      </c>
      <c r="C770" s="489"/>
      <c r="D770" s="489"/>
      <c r="E770" s="488" t="s">
        <v>207</v>
      </c>
      <c r="F770" s="488">
        <v>35.700000000000003</v>
      </c>
      <c r="G770" s="488">
        <v>35.700000000000003</v>
      </c>
      <c r="H770" s="488"/>
      <c r="I770" s="488">
        <v>2.8</v>
      </c>
      <c r="J770" s="488">
        <v>0.4</v>
      </c>
      <c r="K770" s="488">
        <v>28.5</v>
      </c>
      <c r="L770" s="488">
        <v>132</v>
      </c>
      <c r="M770" s="110">
        <v>90</v>
      </c>
      <c r="N770" s="128">
        <f t="shared" si="18"/>
        <v>3.2130000000000005</v>
      </c>
    </row>
    <row r="771" spans="1:14" x14ac:dyDescent="0.2">
      <c r="A771" s="546"/>
      <c r="B771" s="548"/>
      <c r="C771" s="490">
        <v>180</v>
      </c>
      <c r="D771" s="490">
        <v>220</v>
      </c>
      <c r="E771" s="488" t="s">
        <v>208</v>
      </c>
      <c r="F771" s="488">
        <v>5</v>
      </c>
      <c r="G771" s="488">
        <v>5</v>
      </c>
      <c r="H771" s="488"/>
      <c r="I771" s="488"/>
      <c r="J771" s="488">
        <v>14.9</v>
      </c>
      <c r="K771" s="488"/>
      <c r="L771" s="488">
        <v>134.80000000000001</v>
      </c>
      <c r="M771" s="110">
        <v>670</v>
      </c>
      <c r="N771" s="128">
        <f t="shared" si="18"/>
        <v>3.35</v>
      </c>
    </row>
    <row r="772" spans="1:14" x14ac:dyDescent="0.2">
      <c r="A772" s="546"/>
      <c r="B772" s="490"/>
      <c r="C772" s="490"/>
      <c r="D772" s="490"/>
      <c r="E772" s="488" t="s">
        <v>209</v>
      </c>
      <c r="F772" s="488">
        <v>2</v>
      </c>
      <c r="G772" s="488">
        <v>2</v>
      </c>
      <c r="H772" s="488"/>
      <c r="I772" s="488"/>
      <c r="J772" s="488"/>
      <c r="K772" s="488"/>
      <c r="L772" s="488"/>
      <c r="M772" s="110">
        <v>16</v>
      </c>
      <c r="N772" s="128">
        <f t="shared" si="18"/>
        <v>3.2000000000000001E-2</v>
      </c>
    </row>
    <row r="773" spans="1:14" ht="15" customHeight="1" x14ac:dyDescent="0.2">
      <c r="A773" s="521" t="s">
        <v>182</v>
      </c>
      <c r="B773" s="541" t="s">
        <v>183</v>
      </c>
      <c r="C773" s="484"/>
      <c r="D773" s="484"/>
      <c r="E773" s="521" t="s">
        <v>46</v>
      </c>
      <c r="F773" s="521">
        <v>25</v>
      </c>
      <c r="G773" s="521">
        <v>22</v>
      </c>
      <c r="H773" s="498"/>
      <c r="I773" s="521">
        <v>0.1</v>
      </c>
      <c r="J773" s="521">
        <v>0.09</v>
      </c>
      <c r="K773" s="521">
        <v>2.2000000000000002</v>
      </c>
      <c r="L773" s="521">
        <v>9.9</v>
      </c>
      <c r="M773" s="72">
        <v>100</v>
      </c>
      <c r="N773" s="128">
        <f t="shared" si="18"/>
        <v>2.5</v>
      </c>
    </row>
    <row r="774" spans="1:14" x14ac:dyDescent="0.2">
      <c r="A774" s="521"/>
      <c r="B774" s="542"/>
      <c r="C774" s="485">
        <v>200</v>
      </c>
      <c r="D774" s="485">
        <v>200</v>
      </c>
      <c r="E774" s="521" t="s">
        <v>20</v>
      </c>
      <c r="F774" s="521">
        <v>20</v>
      </c>
      <c r="G774" s="521">
        <v>20</v>
      </c>
      <c r="H774" s="498"/>
      <c r="I774" s="521"/>
      <c r="J774" s="521"/>
      <c r="K774" s="521">
        <v>19.96</v>
      </c>
      <c r="L774" s="521">
        <v>75.8</v>
      </c>
      <c r="M774" s="72">
        <v>80</v>
      </c>
      <c r="N774" s="128">
        <f t="shared" si="18"/>
        <v>1.6</v>
      </c>
    </row>
    <row r="775" spans="1:14" x14ac:dyDescent="0.2">
      <c r="A775" s="521"/>
      <c r="B775" s="474" t="s">
        <v>72</v>
      </c>
      <c r="C775" s="474" t="s">
        <v>378</v>
      </c>
      <c r="D775" s="474" t="s">
        <v>379</v>
      </c>
      <c r="E775" s="83" t="s">
        <v>73</v>
      </c>
      <c r="F775" s="83">
        <v>40</v>
      </c>
      <c r="G775" s="83">
        <v>40</v>
      </c>
      <c r="H775" s="84">
        <v>40</v>
      </c>
      <c r="I775" s="521">
        <v>3.48</v>
      </c>
      <c r="J775" s="521">
        <v>0.6</v>
      </c>
      <c r="K775" s="521">
        <v>16</v>
      </c>
      <c r="L775" s="521">
        <v>83.6</v>
      </c>
      <c r="M775" s="72">
        <v>60</v>
      </c>
      <c r="N775" s="128">
        <f t="shared" si="18"/>
        <v>2.4</v>
      </c>
    </row>
    <row r="776" spans="1:14" x14ac:dyDescent="0.2">
      <c r="A776" s="521"/>
      <c r="B776" s="474"/>
      <c r="C776" s="474"/>
      <c r="D776" s="474"/>
      <c r="E776" s="521" t="s">
        <v>74</v>
      </c>
      <c r="F776" s="521">
        <v>80</v>
      </c>
      <c r="G776" s="521">
        <v>80</v>
      </c>
      <c r="H776" s="498">
        <v>80</v>
      </c>
      <c r="I776" s="521">
        <v>5.28</v>
      </c>
      <c r="J776" s="521">
        <v>0.96</v>
      </c>
      <c r="K776" s="521">
        <v>28.24</v>
      </c>
      <c r="L776" s="521">
        <v>144.80000000000001</v>
      </c>
      <c r="M776" s="72">
        <v>51</v>
      </c>
      <c r="N776" s="128">
        <f t="shared" si="18"/>
        <v>4.08</v>
      </c>
    </row>
    <row r="777" spans="1:14" ht="11.25" customHeight="1" x14ac:dyDescent="0.2">
      <c r="A777" s="521" t="s">
        <v>211</v>
      </c>
      <c r="B777" s="531" t="s">
        <v>212</v>
      </c>
      <c r="C777" s="474"/>
      <c r="D777" s="474"/>
      <c r="E777" s="521" t="s">
        <v>65</v>
      </c>
      <c r="F777" s="521">
        <v>32</v>
      </c>
      <c r="G777" s="521"/>
      <c r="H777" s="498"/>
      <c r="I777" s="521">
        <v>3.29</v>
      </c>
      <c r="J777" s="521">
        <v>0.34</v>
      </c>
      <c r="K777" s="521">
        <v>21.77</v>
      </c>
      <c r="L777" s="521">
        <v>133.6</v>
      </c>
      <c r="M777" s="72">
        <v>400</v>
      </c>
      <c r="N777" s="128">
        <f>F777*M777/1000</f>
        <v>12.8</v>
      </c>
    </row>
    <row r="778" spans="1:14" x14ac:dyDescent="0.2">
      <c r="A778" s="521"/>
      <c r="B778" s="531"/>
      <c r="C778" s="474">
        <v>50</v>
      </c>
      <c r="D778" s="474">
        <v>50</v>
      </c>
      <c r="E778" s="521" t="s">
        <v>20</v>
      </c>
      <c r="F778" s="521">
        <v>5</v>
      </c>
      <c r="G778" s="521"/>
      <c r="H778" s="498"/>
      <c r="I778" s="521" t="s">
        <v>21</v>
      </c>
      <c r="J778" s="521" t="s">
        <v>21</v>
      </c>
      <c r="K778" s="521">
        <v>4.99</v>
      </c>
      <c r="L778" s="521">
        <v>18.95</v>
      </c>
      <c r="M778" s="72">
        <v>80</v>
      </c>
      <c r="N778" s="128">
        <f t="shared" si="18"/>
        <v>0.4</v>
      </c>
    </row>
    <row r="779" spans="1:14" x14ac:dyDescent="0.2">
      <c r="A779" s="521"/>
      <c r="B779" s="474"/>
      <c r="C779" s="474"/>
      <c r="D779" s="474"/>
      <c r="E779" s="521" t="s">
        <v>23</v>
      </c>
      <c r="F779" s="521">
        <v>5</v>
      </c>
      <c r="G779" s="521"/>
      <c r="H779" s="498"/>
      <c r="I779" s="521">
        <v>0.04</v>
      </c>
      <c r="J779" s="521">
        <v>3.34</v>
      </c>
      <c r="K779" s="521">
        <v>0.12</v>
      </c>
      <c r="L779" s="521">
        <v>0.41</v>
      </c>
      <c r="M779" s="72">
        <v>670</v>
      </c>
      <c r="N779" s="128">
        <f t="shared" si="18"/>
        <v>3.35</v>
      </c>
    </row>
    <row r="780" spans="1:14" x14ac:dyDescent="0.2">
      <c r="A780" s="521"/>
      <c r="B780" s="474"/>
      <c r="C780" s="474"/>
      <c r="D780" s="474"/>
      <c r="E780" s="521" t="s">
        <v>92</v>
      </c>
      <c r="F780" s="521">
        <v>0.96</v>
      </c>
      <c r="G780" s="521"/>
      <c r="H780" s="498"/>
      <c r="I780" s="521">
        <v>0.66</v>
      </c>
      <c r="J780" s="521">
        <v>0.52</v>
      </c>
      <c r="K780" s="521">
        <v>0.03</v>
      </c>
      <c r="L780" s="521">
        <v>7.1</v>
      </c>
      <c r="M780" s="72">
        <v>12</v>
      </c>
      <c r="N780" s="128">
        <f>F780*M780</f>
        <v>11.52</v>
      </c>
    </row>
    <row r="781" spans="1:14" x14ac:dyDescent="0.2">
      <c r="A781" s="521"/>
      <c r="B781" s="474"/>
      <c r="C781" s="474"/>
      <c r="D781" s="474"/>
      <c r="E781" s="521" t="s">
        <v>129</v>
      </c>
      <c r="F781" s="521">
        <v>0.5</v>
      </c>
      <c r="G781" s="521"/>
      <c r="H781" s="498"/>
      <c r="I781" s="521" t="s">
        <v>21</v>
      </c>
      <c r="J781" s="521" t="s">
        <v>21</v>
      </c>
      <c r="K781" s="521" t="s">
        <v>21</v>
      </c>
      <c r="L781" s="521" t="s">
        <v>21</v>
      </c>
      <c r="M781" s="72">
        <v>400</v>
      </c>
      <c r="N781" s="128">
        <f t="shared" si="18"/>
        <v>0.2</v>
      </c>
    </row>
    <row r="782" spans="1:14" x14ac:dyDescent="0.2">
      <c r="A782" s="521"/>
      <c r="B782" s="474"/>
      <c r="C782" s="474"/>
      <c r="D782" s="474"/>
      <c r="E782" s="521" t="s">
        <v>19</v>
      </c>
      <c r="F782" s="521">
        <v>5.3</v>
      </c>
      <c r="G782" s="521"/>
      <c r="H782" s="498"/>
      <c r="I782" s="521">
        <v>0.15</v>
      </c>
      <c r="J782" s="521">
        <v>0.17</v>
      </c>
      <c r="K782" s="521">
        <v>0.25</v>
      </c>
      <c r="L782" s="521">
        <v>3.07</v>
      </c>
      <c r="M782" s="72">
        <v>65</v>
      </c>
      <c r="N782" s="128">
        <f t="shared" si="18"/>
        <v>0.34449999999999997</v>
      </c>
    </row>
    <row r="783" spans="1:14" x14ac:dyDescent="0.2">
      <c r="A783" s="521"/>
      <c r="B783" s="474"/>
      <c r="C783" s="474"/>
      <c r="D783" s="474"/>
      <c r="E783" s="521" t="s">
        <v>22</v>
      </c>
      <c r="F783" s="521">
        <v>0.25</v>
      </c>
      <c r="G783" s="521"/>
      <c r="H783" s="498"/>
      <c r="I783" s="521" t="s">
        <v>21</v>
      </c>
      <c r="J783" s="521" t="s">
        <v>21</v>
      </c>
      <c r="K783" s="521" t="s">
        <v>21</v>
      </c>
      <c r="L783" s="521" t="s">
        <v>21</v>
      </c>
      <c r="M783" s="72">
        <v>16</v>
      </c>
      <c r="N783" s="128">
        <f t="shared" si="18"/>
        <v>4.0000000000000001E-3</v>
      </c>
    </row>
    <row r="784" spans="1:14" x14ac:dyDescent="0.2">
      <c r="A784" s="521"/>
      <c r="B784" s="474"/>
      <c r="C784" s="474"/>
      <c r="D784" s="474"/>
      <c r="E784" s="521" t="s">
        <v>80</v>
      </c>
      <c r="F784" s="521">
        <v>0.02</v>
      </c>
      <c r="G784" s="521"/>
      <c r="H784" s="498"/>
      <c r="I784" s="521">
        <v>0.69</v>
      </c>
      <c r="J784" s="521">
        <v>0.08</v>
      </c>
      <c r="K784" s="521"/>
      <c r="L784" s="521">
        <v>1.0900000000000001</v>
      </c>
      <c r="M784" s="72">
        <v>12</v>
      </c>
      <c r="N784" s="128">
        <f>F784*M784</f>
        <v>0.24</v>
      </c>
    </row>
    <row r="785" spans="1:14" x14ac:dyDescent="0.2">
      <c r="A785" s="521"/>
      <c r="B785" s="474"/>
      <c r="C785" s="474"/>
      <c r="D785" s="474"/>
      <c r="E785" s="521" t="s">
        <v>52</v>
      </c>
      <c r="F785" s="521">
        <v>2.5</v>
      </c>
      <c r="G785" s="521"/>
      <c r="H785" s="498"/>
      <c r="I785" s="521" t="s">
        <v>21</v>
      </c>
      <c r="J785" s="521">
        <v>0.24</v>
      </c>
      <c r="K785" s="521" t="s">
        <v>21</v>
      </c>
      <c r="L785" s="521">
        <v>2.25</v>
      </c>
      <c r="M785" s="72">
        <v>140</v>
      </c>
      <c r="N785" s="128">
        <f t="shared" si="18"/>
        <v>0.35</v>
      </c>
    </row>
    <row r="786" spans="1:14" x14ac:dyDescent="0.2">
      <c r="A786" s="521"/>
      <c r="B786" s="474"/>
      <c r="C786" s="474"/>
      <c r="D786" s="474"/>
      <c r="E786" s="521" t="s">
        <v>214</v>
      </c>
      <c r="F786" s="521">
        <v>0.75</v>
      </c>
      <c r="G786" s="521"/>
      <c r="H786" s="498">
        <v>50</v>
      </c>
      <c r="I786" s="521" t="s">
        <v>21</v>
      </c>
      <c r="J786" s="521" t="s">
        <v>21</v>
      </c>
      <c r="K786" s="521">
        <v>0.74</v>
      </c>
      <c r="L786" s="521">
        <v>2.64</v>
      </c>
      <c r="M786" s="72">
        <v>200</v>
      </c>
      <c r="N786" s="128">
        <f t="shared" si="18"/>
        <v>0.15</v>
      </c>
    </row>
    <row r="787" spans="1:14" x14ac:dyDescent="0.2">
      <c r="A787" s="521"/>
      <c r="B787" s="474" t="s">
        <v>462</v>
      </c>
      <c r="C787" s="474">
        <v>100</v>
      </c>
      <c r="D787" s="474">
        <v>100</v>
      </c>
      <c r="E787" s="521" t="s">
        <v>462</v>
      </c>
      <c r="F787" s="521">
        <v>100</v>
      </c>
      <c r="G787" s="521">
        <v>100</v>
      </c>
      <c r="H787" s="498"/>
      <c r="I787" s="77">
        <v>0.2</v>
      </c>
      <c r="J787" s="77">
        <v>5.4</v>
      </c>
      <c r="K787" s="77">
        <v>32</v>
      </c>
      <c r="L787" s="77">
        <v>144</v>
      </c>
      <c r="M787" s="72">
        <v>500</v>
      </c>
      <c r="N787" s="128">
        <f t="shared" si="18"/>
        <v>50</v>
      </c>
    </row>
    <row r="788" spans="1:14" ht="11.25" customHeight="1" x14ac:dyDescent="0.2">
      <c r="A788" s="543" t="s">
        <v>134</v>
      </c>
      <c r="B788" s="532"/>
      <c r="C788" s="475"/>
      <c r="D788" s="475"/>
      <c r="E788" s="77"/>
      <c r="F788" s="77"/>
      <c r="G788" s="77"/>
      <c r="H788" s="486"/>
      <c r="I788" s="77" t="e">
        <f>I787+#REF!+#REF!+#REF!+#REF!+#REF!+#REF!+#REF!+#REF!</f>
        <v>#REF!</v>
      </c>
      <c r="J788" s="77" t="e">
        <f>J787+#REF!+#REF!+#REF!+#REF!+#REF!+#REF!+#REF!+#REF!</f>
        <v>#REF!</v>
      </c>
      <c r="K788" s="77" t="e">
        <f>K787+#REF!+#REF!+#REF!+#REF!+#REF!+#REF!+#REF!+#REF!</f>
        <v>#REF!</v>
      </c>
      <c r="L788" s="77" t="e">
        <f>L787+#REF!+#REF!+#REF!+#REF!+#REF!+#REF!+#REF!+#REF!</f>
        <v>#REF!</v>
      </c>
      <c r="M788" s="77"/>
      <c r="N788" s="129">
        <f>SUM(N744:N787)</f>
        <v>191.101</v>
      </c>
    </row>
    <row r="789" spans="1:14" ht="11.25" customHeight="1" x14ac:dyDescent="0.2">
      <c r="A789" s="628" t="s">
        <v>85</v>
      </c>
      <c r="B789" s="617"/>
      <c r="C789" s="519"/>
      <c r="D789" s="519"/>
      <c r="E789" s="443"/>
      <c r="F789" s="443"/>
      <c r="G789" s="443"/>
      <c r="H789" s="444"/>
      <c r="I789" s="444" t="e">
        <f>I788+I742</f>
        <v>#REF!</v>
      </c>
      <c r="J789" s="444" t="e">
        <f>J788+J742</f>
        <v>#REF!</v>
      </c>
      <c r="K789" s="444" t="e">
        <f>K788+K742</f>
        <v>#REF!</v>
      </c>
      <c r="L789" s="444" t="e">
        <f>L788+L742</f>
        <v>#REF!</v>
      </c>
      <c r="M789" s="444"/>
      <c r="N789" s="438">
        <f>N788+N742</f>
        <v>262.76456000000002</v>
      </c>
    </row>
    <row r="790" spans="1:14" ht="20.399999999999999" x14ac:dyDescent="0.2">
      <c r="A790" s="486" t="s">
        <v>1</v>
      </c>
      <c r="B790" s="475" t="s">
        <v>2</v>
      </c>
      <c r="C790" s="475"/>
      <c r="D790" s="475"/>
      <c r="E790" s="486" t="s">
        <v>3</v>
      </c>
      <c r="F790" s="486" t="s">
        <v>4</v>
      </c>
      <c r="G790" s="486" t="s">
        <v>5</v>
      </c>
      <c r="H790" s="486" t="s">
        <v>6</v>
      </c>
      <c r="I790" s="486" t="s">
        <v>7</v>
      </c>
      <c r="J790" s="486" t="s">
        <v>8</v>
      </c>
      <c r="K790" s="486" t="s">
        <v>9</v>
      </c>
      <c r="L790" s="486" t="s">
        <v>10</v>
      </c>
      <c r="M790" s="72" t="s">
        <v>11</v>
      </c>
      <c r="N790" s="128"/>
    </row>
    <row r="791" spans="1:14" ht="11.25" customHeight="1" x14ac:dyDescent="0.2">
      <c r="A791" s="619" t="s">
        <v>325</v>
      </c>
      <c r="B791" s="620"/>
      <c r="C791" s="476"/>
      <c r="D791" s="476"/>
      <c r="E791" s="77"/>
      <c r="F791" s="77"/>
      <c r="G791" s="77"/>
      <c r="H791" s="486"/>
      <c r="I791" s="77"/>
      <c r="J791" s="77"/>
      <c r="K791" s="77"/>
      <c r="L791" s="77"/>
      <c r="M791" s="72"/>
      <c r="N791" s="128"/>
    </row>
    <row r="792" spans="1:14" x14ac:dyDescent="0.2">
      <c r="A792" s="521" t="s">
        <v>14</v>
      </c>
      <c r="B792" s="474"/>
      <c r="C792" s="474"/>
      <c r="D792" s="474"/>
      <c r="E792" s="521"/>
      <c r="F792" s="521"/>
      <c r="G792" s="521"/>
      <c r="H792" s="498"/>
      <c r="I792" s="521"/>
      <c r="J792" s="521"/>
      <c r="K792" s="521"/>
      <c r="L792" s="521"/>
      <c r="M792" s="72"/>
      <c r="N792" s="128"/>
    </row>
    <row r="793" spans="1:14" ht="11.25" customHeight="1" x14ac:dyDescent="0.2">
      <c r="A793" s="521" t="s">
        <v>135</v>
      </c>
      <c r="B793" s="529" t="s">
        <v>136</v>
      </c>
      <c r="C793" s="472"/>
      <c r="D793" s="472"/>
      <c r="E793" s="521" t="s">
        <v>137</v>
      </c>
      <c r="F793" s="521">
        <v>83</v>
      </c>
      <c r="G793" s="521">
        <v>82</v>
      </c>
      <c r="H793" s="498"/>
      <c r="I793" s="521">
        <v>14.9</v>
      </c>
      <c r="J793" s="521">
        <v>0.5</v>
      </c>
      <c r="K793" s="521">
        <v>1.49</v>
      </c>
      <c r="L793" s="521">
        <v>73.040000000000006</v>
      </c>
      <c r="M793" s="72">
        <v>310</v>
      </c>
      <c r="N793" s="128">
        <f t="shared" si="18"/>
        <v>25.73</v>
      </c>
    </row>
    <row r="794" spans="1:14" x14ac:dyDescent="0.2">
      <c r="A794" s="521"/>
      <c r="B794" s="530"/>
      <c r="C794" s="473" t="s">
        <v>382</v>
      </c>
      <c r="D794" s="473" t="s">
        <v>381</v>
      </c>
      <c r="E794" s="521" t="s">
        <v>20</v>
      </c>
      <c r="F794" s="521">
        <v>10</v>
      </c>
      <c r="G794" s="521">
        <v>10</v>
      </c>
      <c r="H794" s="498"/>
      <c r="I794" s="521" t="s">
        <v>21</v>
      </c>
      <c r="J794" s="521" t="s">
        <v>21</v>
      </c>
      <c r="K794" s="521">
        <v>9.98</v>
      </c>
      <c r="L794" s="521">
        <v>37.9</v>
      </c>
      <c r="M794" s="72">
        <v>80</v>
      </c>
      <c r="N794" s="128">
        <f t="shared" si="18"/>
        <v>0.8</v>
      </c>
    </row>
    <row r="795" spans="1:14" x14ac:dyDescent="0.2">
      <c r="A795" s="521" t="s">
        <v>138</v>
      </c>
      <c r="B795" s="474"/>
      <c r="C795" s="474"/>
      <c r="D795" s="474"/>
      <c r="E795" s="521" t="s">
        <v>92</v>
      </c>
      <c r="F795" s="521">
        <v>0.28799999999999998</v>
      </c>
      <c r="G795" s="521">
        <v>12</v>
      </c>
      <c r="H795" s="498"/>
      <c r="I795" s="521">
        <v>1.52</v>
      </c>
      <c r="J795" s="521">
        <v>1.1499999999999999</v>
      </c>
      <c r="K795" s="521"/>
      <c r="L795" s="521">
        <v>16.39</v>
      </c>
      <c r="M795" s="72">
        <v>12</v>
      </c>
      <c r="N795" s="128">
        <f>F795*M795</f>
        <v>3.4559999999999995</v>
      </c>
    </row>
    <row r="796" spans="1:14" x14ac:dyDescent="0.2">
      <c r="A796" s="521"/>
      <c r="B796" s="474"/>
      <c r="C796" s="474"/>
      <c r="D796" s="474"/>
      <c r="E796" s="521" t="s">
        <v>139</v>
      </c>
      <c r="F796" s="521">
        <v>5</v>
      </c>
      <c r="G796" s="521">
        <v>5</v>
      </c>
      <c r="H796" s="498"/>
      <c r="I796" s="521">
        <v>0.04</v>
      </c>
      <c r="J796" s="521">
        <v>3.63</v>
      </c>
      <c r="K796" s="521">
        <v>0.13</v>
      </c>
      <c r="L796" s="521">
        <v>33.049999999999997</v>
      </c>
      <c r="M796" s="72">
        <v>670</v>
      </c>
      <c r="N796" s="128">
        <f t="shared" si="18"/>
        <v>3.35</v>
      </c>
    </row>
    <row r="797" spans="1:14" x14ac:dyDescent="0.2">
      <c r="A797" s="521"/>
      <c r="B797" s="474"/>
      <c r="C797" s="474"/>
      <c r="D797" s="474"/>
      <c r="E797" s="521" t="s">
        <v>94</v>
      </c>
      <c r="F797" s="521">
        <v>5</v>
      </c>
      <c r="G797" s="521">
        <v>5</v>
      </c>
      <c r="H797" s="498"/>
      <c r="I797" s="521">
        <v>0.28000000000000003</v>
      </c>
      <c r="J797" s="521">
        <v>0.04</v>
      </c>
      <c r="K797" s="521">
        <v>1.81</v>
      </c>
      <c r="L797" s="521">
        <v>8.27</v>
      </c>
      <c r="M797" s="72">
        <v>800</v>
      </c>
      <c r="N797" s="128">
        <f t="shared" si="18"/>
        <v>4</v>
      </c>
    </row>
    <row r="798" spans="1:14" x14ac:dyDescent="0.2">
      <c r="A798" s="521"/>
      <c r="B798" s="474"/>
      <c r="C798" s="474"/>
      <c r="D798" s="474"/>
      <c r="E798" s="521" t="s">
        <v>57</v>
      </c>
      <c r="F798" s="521">
        <v>5</v>
      </c>
      <c r="G798" s="521">
        <v>5</v>
      </c>
      <c r="H798" s="498"/>
      <c r="I798" s="521">
        <v>0.14000000000000001</v>
      </c>
      <c r="J798" s="521">
        <v>1</v>
      </c>
      <c r="K798" s="521">
        <v>0.16</v>
      </c>
      <c r="L798" s="521">
        <v>10.3</v>
      </c>
      <c r="M798" s="72">
        <v>190</v>
      </c>
      <c r="N798" s="128">
        <f t="shared" si="18"/>
        <v>0.95</v>
      </c>
    </row>
    <row r="799" spans="1:14" x14ac:dyDescent="0.2">
      <c r="A799" s="521"/>
      <c r="B799" s="474"/>
      <c r="C799" s="474"/>
      <c r="D799" s="474"/>
      <c r="E799" s="521" t="s">
        <v>22</v>
      </c>
      <c r="F799" s="521">
        <v>0.5</v>
      </c>
      <c r="G799" s="521">
        <v>0.5</v>
      </c>
      <c r="H799" s="498"/>
      <c r="I799" s="521" t="s">
        <v>21</v>
      </c>
      <c r="J799" s="521" t="s">
        <v>21</v>
      </c>
      <c r="K799" s="521" t="s">
        <v>21</v>
      </c>
      <c r="L799" s="521" t="s">
        <v>21</v>
      </c>
      <c r="M799" s="72">
        <v>16</v>
      </c>
      <c r="N799" s="128">
        <f t="shared" si="18"/>
        <v>8.0000000000000002E-3</v>
      </c>
    </row>
    <row r="800" spans="1:14" x14ac:dyDescent="0.2">
      <c r="A800" s="521"/>
      <c r="B800" s="474"/>
      <c r="C800" s="474"/>
      <c r="D800" s="474"/>
      <c r="E800" s="521" t="s">
        <v>140</v>
      </c>
      <c r="F800" s="521">
        <v>10</v>
      </c>
      <c r="G800" s="521">
        <v>10</v>
      </c>
      <c r="H800" s="498"/>
      <c r="I800" s="521">
        <v>0.08</v>
      </c>
      <c r="J800" s="521">
        <v>7.25</v>
      </c>
      <c r="K800" s="521">
        <v>0.26</v>
      </c>
      <c r="L800" s="521">
        <v>66.099999999999994</v>
      </c>
      <c r="M800" s="72">
        <v>670</v>
      </c>
      <c r="N800" s="128">
        <f t="shared" si="18"/>
        <v>6.7</v>
      </c>
    </row>
    <row r="801" spans="1:14" x14ac:dyDescent="0.2">
      <c r="A801" s="521"/>
      <c r="B801" s="474"/>
      <c r="C801" s="474"/>
      <c r="D801" s="474"/>
      <c r="E801" s="521" t="s">
        <v>107</v>
      </c>
      <c r="F801" s="521">
        <v>46</v>
      </c>
      <c r="G801" s="521">
        <v>28</v>
      </c>
      <c r="H801" s="498"/>
      <c r="I801" s="521">
        <v>0.18</v>
      </c>
      <c r="J801" s="521">
        <v>0.16</v>
      </c>
      <c r="K801" s="521">
        <v>4.0999999999999996</v>
      </c>
      <c r="L801" s="521">
        <v>18.22</v>
      </c>
      <c r="M801" s="72">
        <v>100</v>
      </c>
      <c r="N801" s="128">
        <f t="shared" si="18"/>
        <v>4.5999999999999996</v>
      </c>
    </row>
    <row r="802" spans="1:14" ht="11.25" customHeight="1" x14ac:dyDescent="0.2">
      <c r="A802" s="521"/>
      <c r="B802" s="531" t="s">
        <v>143</v>
      </c>
      <c r="C802" s="474"/>
      <c r="D802" s="474"/>
      <c r="E802" s="521" t="s">
        <v>144</v>
      </c>
      <c r="F802" s="521">
        <v>4</v>
      </c>
      <c r="G802" s="521"/>
      <c r="H802" s="498"/>
      <c r="I802" s="521">
        <v>0.54</v>
      </c>
      <c r="J802" s="521">
        <v>2.16</v>
      </c>
      <c r="K802" s="521">
        <v>0.74</v>
      </c>
      <c r="L802" s="521">
        <v>24.42</v>
      </c>
      <c r="M802" s="72">
        <v>500</v>
      </c>
      <c r="N802" s="128">
        <f t="shared" si="18"/>
        <v>2</v>
      </c>
    </row>
    <row r="803" spans="1:14" x14ac:dyDescent="0.2">
      <c r="A803" s="521" t="s">
        <v>99</v>
      </c>
      <c r="B803" s="531"/>
      <c r="C803" s="474"/>
      <c r="D803" s="474"/>
      <c r="E803" s="521" t="s">
        <v>145</v>
      </c>
      <c r="F803" s="521">
        <v>100</v>
      </c>
      <c r="G803" s="521"/>
      <c r="H803" s="498"/>
      <c r="I803" s="521">
        <v>2.82</v>
      </c>
      <c r="J803" s="521">
        <v>3.2</v>
      </c>
      <c r="K803" s="521">
        <v>4.7300000000000004</v>
      </c>
      <c r="L803" s="521">
        <v>58</v>
      </c>
      <c r="M803" s="72">
        <v>65</v>
      </c>
      <c r="N803" s="128">
        <f t="shared" si="18"/>
        <v>6.5</v>
      </c>
    </row>
    <row r="804" spans="1:14" x14ac:dyDescent="0.2">
      <c r="A804" s="521"/>
      <c r="B804" s="531"/>
      <c r="C804" s="474">
        <v>200</v>
      </c>
      <c r="D804" s="474">
        <v>200</v>
      </c>
      <c r="E804" s="521" t="s">
        <v>20</v>
      </c>
      <c r="F804" s="521">
        <v>11.1</v>
      </c>
      <c r="G804" s="521"/>
      <c r="H804" s="498"/>
      <c r="I804" s="521" t="s">
        <v>21</v>
      </c>
      <c r="J804" s="521" t="s">
        <v>21</v>
      </c>
      <c r="K804" s="521">
        <v>11.087999999999999</v>
      </c>
      <c r="L804" s="521">
        <v>42.67</v>
      </c>
      <c r="M804" s="72">
        <v>80</v>
      </c>
      <c r="N804" s="128">
        <f t="shared" si="18"/>
        <v>0.88800000000000001</v>
      </c>
    </row>
    <row r="805" spans="1:14" ht="14.25" customHeight="1" x14ac:dyDescent="0.2">
      <c r="A805" s="521"/>
      <c r="B805" s="531" t="s">
        <v>30</v>
      </c>
      <c r="C805" s="474">
        <v>70</v>
      </c>
      <c r="D805" s="474">
        <v>90</v>
      </c>
      <c r="E805" s="521" t="s">
        <v>31</v>
      </c>
      <c r="F805" s="521">
        <v>80</v>
      </c>
      <c r="G805" s="521">
        <v>80</v>
      </c>
      <c r="H805" s="498"/>
      <c r="I805" s="521">
        <v>6.96</v>
      </c>
      <c r="J805" s="521">
        <v>1.2</v>
      </c>
      <c r="K805" s="521">
        <v>32.96</v>
      </c>
      <c r="L805" s="521">
        <v>181</v>
      </c>
      <c r="M805" s="72">
        <v>60</v>
      </c>
      <c r="N805" s="128">
        <f t="shared" si="18"/>
        <v>4.8</v>
      </c>
    </row>
    <row r="806" spans="1:14" x14ac:dyDescent="0.2">
      <c r="A806" s="521"/>
      <c r="B806" s="531"/>
      <c r="C806" s="474">
        <v>10</v>
      </c>
      <c r="D806" s="474">
        <v>10</v>
      </c>
      <c r="E806" s="521" t="s">
        <v>32</v>
      </c>
      <c r="F806" s="521">
        <v>10</v>
      </c>
      <c r="G806" s="521"/>
      <c r="H806" s="498"/>
      <c r="I806" s="521">
        <v>2.68</v>
      </c>
      <c r="J806" s="521">
        <v>2.57</v>
      </c>
      <c r="K806" s="521" t="s">
        <v>21</v>
      </c>
      <c r="L806" s="521">
        <v>33.79</v>
      </c>
      <c r="M806" s="72">
        <v>650</v>
      </c>
      <c r="N806" s="128">
        <f t="shared" si="18"/>
        <v>6.5</v>
      </c>
    </row>
    <row r="807" spans="1:14" x14ac:dyDescent="0.2">
      <c r="A807" s="521"/>
      <c r="B807" s="474"/>
      <c r="C807" s="474">
        <v>10</v>
      </c>
      <c r="D807" s="474">
        <v>10</v>
      </c>
      <c r="E807" s="521" t="s">
        <v>33</v>
      </c>
      <c r="F807" s="521">
        <v>10</v>
      </c>
      <c r="G807" s="521"/>
      <c r="H807" s="498"/>
      <c r="I807" s="521">
        <v>0.08</v>
      </c>
      <c r="J807" s="521">
        <v>7.25</v>
      </c>
      <c r="K807" s="521">
        <v>0.26</v>
      </c>
      <c r="L807" s="521">
        <v>66.099999999999994</v>
      </c>
      <c r="M807" s="72">
        <v>670</v>
      </c>
      <c r="N807" s="128">
        <f t="shared" si="18"/>
        <v>6.7</v>
      </c>
    </row>
    <row r="808" spans="1:14" ht="20.399999999999999" x14ac:dyDescent="0.2">
      <c r="A808" s="521"/>
      <c r="B808" s="479" t="s">
        <v>146</v>
      </c>
      <c r="C808" s="479">
        <v>120</v>
      </c>
      <c r="D808" s="479">
        <v>120</v>
      </c>
      <c r="E808" s="92" t="s">
        <v>147</v>
      </c>
      <c r="F808" s="92">
        <v>120</v>
      </c>
      <c r="G808" s="92">
        <v>120</v>
      </c>
      <c r="H808" s="92">
        <v>120</v>
      </c>
      <c r="I808" s="92">
        <v>1.8</v>
      </c>
      <c r="J808" s="92">
        <v>8.4000000000000005E-2</v>
      </c>
      <c r="K808" s="92">
        <v>17.2</v>
      </c>
      <c r="L808" s="102">
        <v>74.760000000000005</v>
      </c>
      <c r="M808" s="72">
        <v>170</v>
      </c>
      <c r="N808" s="128">
        <f t="shared" si="18"/>
        <v>20.399999999999999</v>
      </c>
    </row>
    <row r="809" spans="1:14" x14ac:dyDescent="0.2">
      <c r="A809" s="521" t="s">
        <v>38</v>
      </c>
      <c r="B809" s="474" t="s">
        <v>437</v>
      </c>
      <c r="C809" s="474">
        <v>100</v>
      </c>
      <c r="D809" s="474">
        <v>100</v>
      </c>
      <c r="E809" s="521" t="s">
        <v>437</v>
      </c>
      <c r="F809" s="521">
        <v>200</v>
      </c>
      <c r="G809" s="521">
        <v>100</v>
      </c>
      <c r="H809" s="498">
        <v>100</v>
      </c>
      <c r="I809" s="521"/>
      <c r="J809" s="77"/>
      <c r="K809" s="77">
        <v>18.2</v>
      </c>
      <c r="L809" s="77">
        <v>75</v>
      </c>
      <c r="M809" s="72">
        <v>80</v>
      </c>
      <c r="N809" s="128">
        <f t="shared" si="18"/>
        <v>16</v>
      </c>
    </row>
    <row r="810" spans="1:14" ht="11.25" customHeight="1" x14ac:dyDescent="0.2">
      <c r="A810" s="532" t="s">
        <v>40</v>
      </c>
      <c r="B810" s="533"/>
      <c r="C810" s="476"/>
      <c r="D810" s="476"/>
      <c r="E810" s="521"/>
      <c r="F810" s="521"/>
      <c r="G810" s="521"/>
      <c r="H810" s="498"/>
      <c r="I810" s="77" t="e">
        <f>I809+I808+#REF!+#REF!+#REF!</f>
        <v>#REF!</v>
      </c>
      <c r="J810" s="77" t="e">
        <f>J809+J808+#REF!+#REF!+#REF!</f>
        <v>#REF!</v>
      </c>
      <c r="K810" s="77" t="e">
        <f>K809+K808+#REF!+#REF!+#REF!</f>
        <v>#REF!</v>
      </c>
      <c r="L810" s="77" t="e">
        <f>L809+L808+#REF!+#REF!+#REF!</f>
        <v>#REF!</v>
      </c>
      <c r="M810" s="77"/>
      <c r="N810" s="129">
        <f>SUM(N793:N809)</f>
        <v>113.38200000000001</v>
      </c>
    </row>
    <row r="811" spans="1:14" x14ac:dyDescent="0.2">
      <c r="A811" s="521" t="s">
        <v>41</v>
      </c>
      <c r="B811" s="474"/>
      <c r="C811" s="474"/>
      <c r="D811" s="474"/>
      <c r="E811" s="521"/>
      <c r="F811" s="521"/>
      <c r="G811" s="521"/>
      <c r="H811" s="498"/>
      <c r="I811" s="521"/>
      <c r="J811" s="521"/>
      <c r="K811" s="521"/>
      <c r="L811" s="77"/>
      <c r="M811" s="72"/>
      <c r="N811" s="128"/>
    </row>
    <row r="812" spans="1:14" ht="11.25" customHeight="1" x14ac:dyDescent="0.2">
      <c r="A812" s="521"/>
      <c r="B812" s="531" t="s">
        <v>148</v>
      </c>
      <c r="C812" s="474"/>
      <c r="D812" s="474"/>
      <c r="E812" s="521" t="s">
        <v>149</v>
      </c>
      <c r="F812" s="521">
        <v>86.67</v>
      </c>
      <c r="G812" s="521" t="s">
        <v>150</v>
      </c>
      <c r="H812" s="498"/>
      <c r="I812" s="521">
        <v>1.3</v>
      </c>
      <c r="J812" s="521">
        <v>0.69</v>
      </c>
      <c r="K812" s="521">
        <v>7</v>
      </c>
      <c r="L812" s="521">
        <v>29.12</v>
      </c>
      <c r="M812" s="72">
        <v>35</v>
      </c>
      <c r="N812" s="128">
        <f t="shared" ref="N812:N874" si="19">F812*M812/1000</f>
        <v>3.0334500000000002</v>
      </c>
    </row>
    <row r="813" spans="1:14" x14ac:dyDescent="0.2">
      <c r="A813" s="521" t="s">
        <v>151</v>
      </c>
      <c r="B813" s="531"/>
      <c r="C813" s="474">
        <v>80</v>
      </c>
      <c r="D813" s="474">
        <v>120</v>
      </c>
      <c r="E813" s="521" t="s">
        <v>52</v>
      </c>
      <c r="F813" s="521">
        <v>5</v>
      </c>
      <c r="G813" s="521">
        <v>5</v>
      </c>
      <c r="H813" s="498"/>
      <c r="I813" s="521"/>
      <c r="J813" s="521">
        <v>6.99</v>
      </c>
      <c r="K813" s="521"/>
      <c r="L813" s="521">
        <v>62.93</v>
      </c>
      <c r="M813" s="72">
        <v>140</v>
      </c>
      <c r="N813" s="128">
        <f t="shared" si="19"/>
        <v>0.7</v>
      </c>
    </row>
    <row r="814" spans="1:14" x14ac:dyDescent="0.2">
      <c r="A814" s="521"/>
      <c r="B814" s="474"/>
      <c r="C814" s="474"/>
      <c r="D814" s="474"/>
      <c r="E814" s="521" t="s">
        <v>46</v>
      </c>
      <c r="F814" s="521">
        <v>30</v>
      </c>
      <c r="G814" s="521">
        <v>26.4</v>
      </c>
      <c r="H814" s="498"/>
      <c r="I814" s="521">
        <v>0.12</v>
      </c>
      <c r="J814" s="521">
        <v>0.105</v>
      </c>
      <c r="K814" s="521">
        <v>2.58</v>
      </c>
      <c r="L814" s="521">
        <v>11.88</v>
      </c>
      <c r="M814" s="72">
        <v>100</v>
      </c>
      <c r="N814" s="128">
        <f t="shared" si="19"/>
        <v>3</v>
      </c>
    </row>
    <row r="815" spans="1:14" x14ac:dyDescent="0.2">
      <c r="A815" s="521"/>
      <c r="B815" s="474"/>
      <c r="C815" s="474"/>
      <c r="D815" s="474"/>
      <c r="E815" s="521" t="s">
        <v>20</v>
      </c>
      <c r="F815" s="521">
        <v>3</v>
      </c>
      <c r="G815" s="521">
        <v>3</v>
      </c>
      <c r="H815" s="498"/>
      <c r="I815" s="521"/>
      <c r="J815" s="521"/>
      <c r="K815" s="521">
        <v>2.99</v>
      </c>
      <c r="L815" s="521">
        <v>11.38</v>
      </c>
      <c r="M815" s="72">
        <v>80</v>
      </c>
      <c r="N815" s="128">
        <f t="shared" si="19"/>
        <v>0.24</v>
      </c>
    </row>
    <row r="816" spans="1:14" x14ac:dyDescent="0.2">
      <c r="A816" s="521" t="s">
        <v>152</v>
      </c>
      <c r="B816" s="103" t="s">
        <v>153</v>
      </c>
      <c r="C816" s="103"/>
      <c r="D816" s="103"/>
      <c r="E816" s="521" t="s">
        <v>51</v>
      </c>
      <c r="F816" s="521">
        <v>66.7</v>
      </c>
      <c r="G816" s="521">
        <v>48</v>
      </c>
      <c r="H816" s="498"/>
      <c r="I816" s="521">
        <v>1.33</v>
      </c>
      <c r="J816" s="521">
        <v>0.19</v>
      </c>
      <c r="K816" s="521">
        <v>8.1999999999999993</v>
      </c>
      <c r="L816" s="521">
        <v>38.42</v>
      </c>
      <c r="M816" s="72">
        <v>35</v>
      </c>
      <c r="N816" s="128">
        <f t="shared" si="19"/>
        <v>2.3344999999999998</v>
      </c>
    </row>
    <row r="817" spans="1:14" x14ac:dyDescent="0.2">
      <c r="A817" s="521"/>
      <c r="B817" s="104"/>
      <c r="C817" s="104" t="s">
        <v>58</v>
      </c>
      <c r="D817" s="104" t="s">
        <v>58</v>
      </c>
      <c r="E817" s="521" t="s">
        <v>154</v>
      </c>
      <c r="F817" s="521">
        <v>20.5</v>
      </c>
      <c r="G817" s="521">
        <v>20</v>
      </c>
      <c r="H817" s="498"/>
      <c r="I817" s="521">
        <v>4.5999999999999996</v>
      </c>
      <c r="J817" s="521">
        <v>0.3</v>
      </c>
      <c r="K817" s="521">
        <v>10.199999999999999</v>
      </c>
      <c r="L817" s="521">
        <v>62.8</v>
      </c>
      <c r="M817" s="72">
        <v>34</v>
      </c>
      <c r="N817" s="128">
        <f t="shared" si="19"/>
        <v>0.69699999999999995</v>
      </c>
    </row>
    <row r="818" spans="1:14" x14ac:dyDescent="0.2">
      <c r="A818" s="521"/>
      <c r="B818" s="105"/>
      <c r="C818" s="105"/>
      <c r="D818" s="105"/>
      <c r="E818" s="521" t="s">
        <v>53</v>
      </c>
      <c r="F818" s="521">
        <v>12</v>
      </c>
      <c r="G818" s="521">
        <v>10.8</v>
      </c>
      <c r="H818" s="498"/>
      <c r="I818" s="521">
        <v>0.16800000000000001</v>
      </c>
      <c r="J818" s="521">
        <v>0.9</v>
      </c>
      <c r="K818" s="521">
        <v>0.81</v>
      </c>
      <c r="L818" s="521">
        <v>4.13</v>
      </c>
      <c r="M818" s="72">
        <v>40</v>
      </c>
      <c r="N818" s="128">
        <f t="shared" si="19"/>
        <v>0.48</v>
      </c>
    </row>
    <row r="819" spans="1:14" x14ac:dyDescent="0.2">
      <c r="A819" s="521"/>
      <c r="B819" s="74"/>
      <c r="C819" s="74"/>
      <c r="D819" s="74"/>
      <c r="E819" s="521" t="s">
        <v>44</v>
      </c>
      <c r="F819" s="521">
        <v>12.5</v>
      </c>
      <c r="G819" s="521">
        <v>10.8</v>
      </c>
      <c r="H819" s="498"/>
      <c r="I819" s="521">
        <v>0.16</v>
      </c>
      <c r="J819" s="521">
        <v>0.01</v>
      </c>
      <c r="K819" s="521">
        <v>0.84</v>
      </c>
      <c r="L819" s="521">
        <v>3.4</v>
      </c>
      <c r="M819" s="72">
        <v>45</v>
      </c>
      <c r="N819" s="128">
        <f t="shared" si="19"/>
        <v>0.5625</v>
      </c>
    </row>
    <row r="820" spans="1:14" x14ac:dyDescent="0.2">
      <c r="A820" s="521"/>
      <c r="B820" s="474"/>
      <c r="C820" s="474"/>
      <c r="D820" s="474"/>
      <c r="E820" s="521" t="s">
        <v>23</v>
      </c>
      <c r="F820" s="521">
        <v>5</v>
      </c>
      <c r="G820" s="521">
        <v>5</v>
      </c>
      <c r="H820" s="498"/>
      <c r="I820" s="521">
        <v>0.04</v>
      </c>
      <c r="J820" s="521">
        <v>3.63</v>
      </c>
      <c r="K820" s="521">
        <v>0.13</v>
      </c>
      <c r="L820" s="521">
        <v>33.049999999999997</v>
      </c>
      <c r="M820" s="72">
        <v>670</v>
      </c>
      <c r="N820" s="128">
        <f t="shared" si="19"/>
        <v>3.35</v>
      </c>
    </row>
    <row r="821" spans="1:14" x14ac:dyDescent="0.2">
      <c r="A821" s="521"/>
      <c r="B821" s="474"/>
      <c r="C821" s="474"/>
      <c r="D821" s="474"/>
      <c r="E821" s="521" t="s">
        <v>22</v>
      </c>
      <c r="F821" s="521">
        <v>1</v>
      </c>
      <c r="G821" s="521"/>
      <c r="H821" s="498"/>
      <c r="I821" s="521" t="s">
        <v>21</v>
      </c>
      <c r="J821" s="521" t="s">
        <v>21</v>
      </c>
      <c r="K821" s="521" t="s">
        <v>21</v>
      </c>
      <c r="L821" s="521" t="s">
        <v>21</v>
      </c>
      <c r="M821" s="72">
        <v>16</v>
      </c>
      <c r="N821" s="128">
        <f t="shared" si="19"/>
        <v>1.6E-2</v>
      </c>
    </row>
    <row r="822" spans="1:14" x14ac:dyDescent="0.2">
      <c r="A822" s="521"/>
      <c r="B822" s="474"/>
      <c r="C822" s="474"/>
      <c r="D822" s="474"/>
      <c r="E822" s="521" t="s">
        <v>155</v>
      </c>
      <c r="F822" s="521">
        <v>40</v>
      </c>
      <c r="G822" s="521">
        <v>40</v>
      </c>
      <c r="H822" s="498"/>
      <c r="I822" s="521">
        <v>7.4</v>
      </c>
      <c r="J822" s="521">
        <v>6.48</v>
      </c>
      <c r="K822" s="521" t="s">
        <v>21</v>
      </c>
      <c r="L822" s="521">
        <v>88.29</v>
      </c>
      <c r="M822" s="72">
        <v>440</v>
      </c>
      <c r="N822" s="128">
        <f t="shared" si="19"/>
        <v>17.600000000000001</v>
      </c>
    </row>
    <row r="823" spans="1:14" x14ac:dyDescent="0.2">
      <c r="A823" s="521" t="s">
        <v>156</v>
      </c>
      <c r="B823" s="474" t="s">
        <v>157</v>
      </c>
      <c r="C823" s="474">
        <v>50</v>
      </c>
      <c r="D823" s="474">
        <v>50</v>
      </c>
      <c r="E823" s="521" t="s">
        <v>61</v>
      </c>
      <c r="F823" s="521">
        <v>110</v>
      </c>
      <c r="G823" s="521">
        <v>79.8</v>
      </c>
      <c r="H823" s="498"/>
      <c r="I823" s="521">
        <v>16.690000000000001</v>
      </c>
      <c r="J823" s="521">
        <v>12.9</v>
      </c>
      <c r="K823" s="521" t="s">
        <v>21</v>
      </c>
      <c r="L823" s="521">
        <v>165.5</v>
      </c>
      <c r="M823" s="72">
        <v>440</v>
      </c>
      <c r="N823" s="128">
        <f t="shared" si="19"/>
        <v>48.4</v>
      </c>
    </row>
    <row r="824" spans="1:14" x14ac:dyDescent="0.2">
      <c r="A824" s="521"/>
      <c r="B824" s="474"/>
      <c r="C824" s="474"/>
      <c r="D824" s="474"/>
      <c r="E824" s="521" t="s">
        <v>53</v>
      </c>
      <c r="F824" s="521">
        <v>29</v>
      </c>
      <c r="G824" s="521">
        <v>24.36</v>
      </c>
      <c r="H824" s="498"/>
      <c r="I824" s="521">
        <v>0.4</v>
      </c>
      <c r="J824" s="521" t="s">
        <v>21</v>
      </c>
      <c r="K824" s="521">
        <v>2.39</v>
      </c>
      <c r="L824" s="521">
        <v>9.98</v>
      </c>
      <c r="M824" s="72">
        <v>40</v>
      </c>
      <c r="N824" s="128">
        <f t="shared" si="19"/>
        <v>1.1599999999999999</v>
      </c>
    </row>
    <row r="825" spans="1:14" x14ac:dyDescent="0.2">
      <c r="A825" s="521"/>
      <c r="B825" s="474"/>
      <c r="C825" s="474"/>
      <c r="D825" s="474"/>
      <c r="E825" s="521" t="s">
        <v>23</v>
      </c>
      <c r="F825" s="521">
        <v>7</v>
      </c>
      <c r="G825" s="521">
        <v>7</v>
      </c>
      <c r="H825" s="498"/>
      <c r="I825" s="521">
        <v>0.06</v>
      </c>
      <c r="J825" s="521">
        <v>5.08</v>
      </c>
      <c r="K825" s="521">
        <v>0.18</v>
      </c>
      <c r="L825" s="521">
        <v>46.27</v>
      </c>
      <c r="M825" s="72">
        <v>670</v>
      </c>
      <c r="N825" s="128">
        <f t="shared" si="19"/>
        <v>4.6900000000000004</v>
      </c>
    </row>
    <row r="826" spans="1:14" x14ac:dyDescent="0.2">
      <c r="A826" s="521"/>
      <c r="B826" s="74"/>
      <c r="C826" s="74"/>
      <c r="D826" s="74"/>
      <c r="E826" s="521" t="s">
        <v>77</v>
      </c>
      <c r="F826" s="521">
        <v>4</v>
      </c>
      <c r="G826" s="521">
        <v>4</v>
      </c>
      <c r="H826" s="498"/>
      <c r="I826" s="521">
        <v>0.41</v>
      </c>
      <c r="J826" s="521">
        <v>0.04</v>
      </c>
      <c r="K826" s="521">
        <v>2.71</v>
      </c>
      <c r="L826" s="521">
        <v>13.08</v>
      </c>
      <c r="M826" s="72">
        <v>40</v>
      </c>
      <c r="N826" s="128">
        <f t="shared" si="19"/>
        <v>0.16</v>
      </c>
    </row>
    <row r="827" spans="1:14" x14ac:dyDescent="0.2">
      <c r="A827" s="521"/>
      <c r="B827" s="474"/>
      <c r="C827" s="474"/>
      <c r="D827" s="474"/>
      <c r="E827" s="521" t="s">
        <v>95</v>
      </c>
      <c r="F827" s="521">
        <v>20</v>
      </c>
      <c r="G827" s="521">
        <v>20</v>
      </c>
      <c r="H827" s="498"/>
      <c r="I827" s="521">
        <v>0.56000000000000005</v>
      </c>
      <c r="J827" s="521">
        <v>4</v>
      </c>
      <c r="K827" s="521">
        <v>0.64</v>
      </c>
      <c r="L827" s="521">
        <v>41.2</v>
      </c>
      <c r="M827" s="72">
        <v>190</v>
      </c>
      <c r="N827" s="128">
        <f t="shared" si="19"/>
        <v>3.8</v>
      </c>
    </row>
    <row r="828" spans="1:14" x14ac:dyDescent="0.2">
      <c r="A828" s="521"/>
      <c r="B828" s="474"/>
      <c r="C828" s="474"/>
      <c r="D828" s="474"/>
      <c r="E828" s="521" t="s">
        <v>452</v>
      </c>
      <c r="F828" s="521">
        <v>3</v>
      </c>
      <c r="G828" s="521">
        <v>3</v>
      </c>
      <c r="H828" s="498"/>
      <c r="I828" s="521">
        <v>0.1</v>
      </c>
      <c r="J828" s="521" t="s">
        <v>21</v>
      </c>
      <c r="K828" s="521">
        <v>0.37</v>
      </c>
      <c r="L828" s="521">
        <v>2.04</v>
      </c>
      <c r="M828" s="72">
        <v>175</v>
      </c>
      <c r="N828" s="128">
        <f t="shared" si="19"/>
        <v>0.52500000000000002</v>
      </c>
    </row>
    <row r="829" spans="1:14" x14ac:dyDescent="0.2">
      <c r="A829" s="521"/>
      <c r="B829" s="474"/>
      <c r="C829" s="474"/>
      <c r="D829" s="474"/>
      <c r="E829" s="521" t="s">
        <v>22</v>
      </c>
      <c r="F829" s="521">
        <v>1</v>
      </c>
      <c r="G829" s="521">
        <v>1</v>
      </c>
      <c r="H829" s="498"/>
      <c r="I829" s="521" t="s">
        <v>21</v>
      </c>
      <c r="J829" s="521" t="s">
        <v>21</v>
      </c>
      <c r="K829" s="521" t="s">
        <v>21</v>
      </c>
      <c r="L829" s="521" t="s">
        <v>21</v>
      </c>
      <c r="M829" s="72">
        <v>16</v>
      </c>
      <c r="N829" s="128">
        <f t="shared" si="19"/>
        <v>1.6E-2</v>
      </c>
    </row>
    <row r="830" spans="1:14" ht="11.25" customHeight="1" x14ac:dyDescent="0.2">
      <c r="A830" s="521" t="s">
        <v>159</v>
      </c>
      <c r="B830" s="529" t="s">
        <v>160</v>
      </c>
      <c r="C830" s="472"/>
      <c r="D830" s="472"/>
      <c r="E830" s="521" t="s">
        <v>161</v>
      </c>
      <c r="F830" s="521">
        <v>47.6</v>
      </c>
      <c r="G830" s="521">
        <v>47.12</v>
      </c>
      <c r="H830" s="498"/>
      <c r="I830" s="521">
        <v>5.99</v>
      </c>
      <c r="J830" s="521">
        <v>1.55</v>
      </c>
      <c r="K830" s="521">
        <v>29.76</v>
      </c>
      <c r="L830" s="521">
        <v>157.9</v>
      </c>
      <c r="M830" s="72">
        <v>100</v>
      </c>
      <c r="N830" s="128">
        <f t="shared" si="19"/>
        <v>4.76</v>
      </c>
    </row>
    <row r="831" spans="1:14" x14ac:dyDescent="0.2">
      <c r="A831" s="521"/>
      <c r="B831" s="530"/>
      <c r="C831" s="473">
        <v>100</v>
      </c>
      <c r="D831" s="473">
        <v>120</v>
      </c>
      <c r="E831" s="521" t="s">
        <v>23</v>
      </c>
      <c r="F831" s="521">
        <v>5</v>
      </c>
      <c r="G831" s="521"/>
      <c r="H831" s="498"/>
      <c r="I831" s="521">
        <v>0.04</v>
      </c>
      <c r="J831" s="521">
        <v>3.63</v>
      </c>
      <c r="K831" s="521">
        <v>0.13</v>
      </c>
      <c r="L831" s="521">
        <v>33.049999999999997</v>
      </c>
      <c r="M831" s="72">
        <v>670</v>
      </c>
      <c r="N831" s="128">
        <f t="shared" si="19"/>
        <v>3.35</v>
      </c>
    </row>
    <row r="832" spans="1:14" x14ac:dyDescent="0.2">
      <c r="A832" s="521"/>
      <c r="B832" s="474"/>
      <c r="C832" s="474"/>
      <c r="D832" s="474"/>
      <c r="E832" s="521" t="s">
        <v>22</v>
      </c>
      <c r="F832" s="521">
        <v>1</v>
      </c>
      <c r="G832" s="521"/>
      <c r="H832" s="498"/>
      <c r="I832" s="521" t="s">
        <v>21</v>
      </c>
      <c r="J832" s="521" t="s">
        <v>21</v>
      </c>
      <c r="K832" s="521"/>
      <c r="L832" s="521"/>
      <c r="M832" s="72">
        <v>16</v>
      </c>
      <c r="N832" s="128">
        <f t="shared" si="19"/>
        <v>1.6E-2</v>
      </c>
    </row>
    <row r="833" spans="1:14" ht="11.25" customHeight="1" x14ac:dyDescent="0.2">
      <c r="A833" s="521" t="s">
        <v>162</v>
      </c>
      <c r="B833" s="531" t="s">
        <v>163</v>
      </c>
      <c r="C833" s="474"/>
      <c r="D833" s="474"/>
      <c r="E833" s="521" t="s">
        <v>164</v>
      </c>
      <c r="F833" s="521">
        <v>25</v>
      </c>
      <c r="G833" s="521">
        <v>25</v>
      </c>
      <c r="H833" s="498"/>
      <c r="I833" s="521">
        <v>2.6</v>
      </c>
      <c r="J833" s="521" t="s">
        <v>21</v>
      </c>
      <c r="K833" s="521">
        <v>9.1999999999999993</v>
      </c>
      <c r="L833" s="521">
        <v>48.6</v>
      </c>
      <c r="M833" s="72">
        <v>148</v>
      </c>
      <c r="N833" s="128">
        <f t="shared" si="19"/>
        <v>3.7</v>
      </c>
    </row>
    <row r="834" spans="1:14" x14ac:dyDescent="0.2">
      <c r="A834" s="521"/>
      <c r="B834" s="531"/>
      <c r="C834" s="474">
        <v>200</v>
      </c>
      <c r="D834" s="474">
        <v>200</v>
      </c>
      <c r="E834" s="521" t="s">
        <v>20</v>
      </c>
      <c r="F834" s="521">
        <v>20</v>
      </c>
      <c r="G834" s="521">
        <v>20</v>
      </c>
      <c r="H834" s="498"/>
      <c r="I834" s="521" t="s">
        <v>21</v>
      </c>
      <c r="J834" s="521" t="s">
        <v>21</v>
      </c>
      <c r="K834" s="521">
        <v>21.4</v>
      </c>
      <c r="L834" s="521">
        <v>85.6</v>
      </c>
      <c r="M834" s="72">
        <v>80</v>
      </c>
      <c r="N834" s="128">
        <f t="shared" si="19"/>
        <v>1.6</v>
      </c>
    </row>
    <row r="835" spans="1:14" x14ac:dyDescent="0.2">
      <c r="A835" s="521"/>
      <c r="B835" s="474" t="s">
        <v>72</v>
      </c>
      <c r="C835" s="474" t="s">
        <v>378</v>
      </c>
      <c r="D835" s="474" t="s">
        <v>379</v>
      </c>
      <c r="E835" s="83" t="s">
        <v>73</v>
      </c>
      <c r="F835" s="83">
        <v>40</v>
      </c>
      <c r="G835" s="83">
        <v>40</v>
      </c>
      <c r="H835" s="84">
        <v>40</v>
      </c>
      <c r="I835" s="521">
        <v>3.48</v>
      </c>
      <c r="J835" s="521">
        <v>0.6</v>
      </c>
      <c r="K835" s="521">
        <v>16</v>
      </c>
      <c r="L835" s="521">
        <v>83.6</v>
      </c>
      <c r="M835" s="72">
        <v>60</v>
      </c>
      <c r="N835" s="128">
        <f t="shared" si="19"/>
        <v>2.4</v>
      </c>
    </row>
    <row r="836" spans="1:14" x14ac:dyDescent="0.2">
      <c r="A836" s="521"/>
      <c r="B836" s="74"/>
      <c r="C836" s="74"/>
      <c r="D836" s="74"/>
      <c r="E836" s="521" t="s">
        <v>74</v>
      </c>
      <c r="F836" s="521">
        <v>80</v>
      </c>
      <c r="G836" s="521">
        <v>80</v>
      </c>
      <c r="H836" s="498">
        <v>80</v>
      </c>
      <c r="I836" s="521">
        <v>5.28</v>
      </c>
      <c r="J836" s="521">
        <v>0.96</v>
      </c>
      <c r="K836" s="521">
        <v>28.24</v>
      </c>
      <c r="L836" s="521">
        <v>144.80000000000001</v>
      </c>
      <c r="M836" s="72">
        <v>51</v>
      </c>
      <c r="N836" s="128">
        <f t="shared" si="19"/>
        <v>4.08</v>
      </c>
    </row>
    <row r="837" spans="1:14" ht="24" customHeight="1" x14ac:dyDescent="0.2">
      <c r="A837" s="598" t="s">
        <v>279</v>
      </c>
      <c r="B837" s="469" t="s">
        <v>333</v>
      </c>
      <c r="C837" s="469"/>
      <c r="D837" s="469"/>
      <c r="E837" s="199" t="s">
        <v>65</v>
      </c>
      <c r="F837" s="200">
        <v>30</v>
      </c>
      <c r="G837" s="200"/>
      <c r="H837" s="200"/>
      <c r="I837" s="200">
        <v>3.39</v>
      </c>
      <c r="J837" s="200">
        <v>0.53</v>
      </c>
      <c r="K837" s="200">
        <v>21.26</v>
      </c>
      <c r="L837" s="200" t="s">
        <v>21</v>
      </c>
      <c r="M837" s="181">
        <v>40</v>
      </c>
      <c r="N837" s="128">
        <f t="shared" si="19"/>
        <v>1.2</v>
      </c>
    </row>
    <row r="838" spans="1:14" x14ac:dyDescent="0.2">
      <c r="A838" s="599"/>
      <c r="B838" s="470"/>
      <c r="C838" s="470">
        <v>110</v>
      </c>
      <c r="D838" s="470">
        <v>110</v>
      </c>
      <c r="E838" s="199" t="s">
        <v>20</v>
      </c>
      <c r="F838" s="200">
        <v>1.5</v>
      </c>
      <c r="G838" s="200"/>
      <c r="H838" s="200"/>
      <c r="I838" s="200" t="s">
        <v>21</v>
      </c>
      <c r="J838" s="200" t="s">
        <v>21</v>
      </c>
      <c r="K838" s="200">
        <v>1.49</v>
      </c>
      <c r="L838" s="200" t="s">
        <v>21</v>
      </c>
      <c r="M838" s="181">
        <v>80</v>
      </c>
      <c r="N838" s="128">
        <f t="shared" si="19"/>
        <v>0.12</v>
      </c>
    </row>
    <row r="839" spans="1:14" x14ac:dyDescent="0.2">
      <c r="A839" s="195"/>
      <c r="B839" s="471"/>
      <c r="C839" s="471"/>
      <c r="D839" s="471"/>
      <c r="E839" s="199" t="s">
        <v>23</v>
      </c>
      <c r="F839" s="200">
        <v>5</v>
      </c>
      <c r="G839" s="200"/>
      <c r="H839" s="200"/>
      <c r="I839" s="200">
        <v>0.65</v>
      </c>
      <c r="J839" s="200">
        <v>3.62</v>
      </c>
      <c r="K839" s="200">
        <v>0.45</v>
      </c>
      <c r="L839" s="200"/>
      <c r="M839" s="181">
        <v>670</v>
      </c>
      <c r="N839" s="128">
        <f t="shared" si="19"/>
        <v>3.35</v>
      </c>
    </row>
    <row r="840" spans="1:14" x14ac:dyDescent="0.2">
      <c r="A840" s="195"/>
      <c r="B840" s="199"/>
      <c r="C840" s="199"/>
      <c r="D840" s="199"/>
      <c r="E840" s="199" t="s">
        <v>92</v>
      </c>
      <c r="F840" s="200">
        <v>0.18</v>
      </c>
      <c r="G840" s="200">
        <v>3</v>
      </c>
      <c r="H840" s="200"/>
      <c r="I840" s="200">
        <v>0.36</v>
      </c>
      <c r="J840" s="200">
        <v>0.34</v>
      </c>
      <c r="K840" s="200">
        <v>0.02</v>
      </c>
      <c r="L840" s="200" t="s">
        <v>21</v>
      </c>
      <c r="M840" s="181">
        <v>12</v>
      </c>
      <c r="N840" s="128">
        <f>F840*M840</f>
        <v>2.16</v>
      </c>
    </row>
    <row r="841" spans="1:14" x14ac:dyDescent="0.2">
      <c r="A841" s="199"/>
      <c r="B841" s="199"/>
      <c r="C841" s="199"/>
      <c r="D841" s="199"/>
      <c r="E841" s="199" t="s">
        <v>129</v>
      </c>
      <c r="F841" s="200">
        <v>1</v>
      </c>
      <c r="G841" s="200"/>
      <c r="H841" s="200"/>
      <c r="I841" s="200" t="s">
        <v>21</v>
      </c>
      <c r="J841" s="200" t="s">
        <v>21</v>
      </c>
      <c r="K841" s="200" t="s">
        <v>21</v>
      </c>
      <c r="L841" s="200" t="s">
        <v>21</v>
      </c>
      <c r="M841" s="181">
        <v>400</v>
      </c>
      <c r="N841" s="128">
        <f t="shared" si="19"/>
        <v>0.4</v>
      </c>
    </row>
    <row r="842" spans="1:14" x14ac:dyDescent="0.2">
      <c r="A842" s="199"/>
      <c r="B842" s="199"/>
      <c r="C842" s="199"/>
      <c r="D842" s="199"/>
      <c r="E842" s="199" t="s">
        <v>22</v>
      </c>
      <c r="F842" s="200">
        <v>0.25</v>
      </c>
      <c r="G842" s="200"/>
      <c r="H842" s="200"/>
      <c r="I842" s="200" t="s">
        <v>21</v>
      </c>
      <c r="J842" s="200" t="s">
        <v>21</v>
      </c>
      <c r="K842" s="200" t="s">
        <v>21</v>
      </c>
      <c r="L842" s="200">
        <v>62.93</v>
      </c>
      <c r="M842" s="181">
        <v>16</v>
      </c>
      <c r="N842" s="128">
        <f t="shared" si="19"/>
        <v>4.0000000000000001E-3</v>
      </c>
    </row>
    <row r="843" spans="1:14" x14ac:dyDescent="0.2">
      <c r="A843" s="199"/>
      <c r="B843" s="199"/>
      <c r="C843" s="199"/>
      <c r="D843" s="199"/>
      <c r="E843" s="199" t="s">
        <v>80</v>
      </c>
      <c r="F843" s="200">
        <v>2.4E-2</v>
      </c>
      <c r="G843" s="200">
        <v>1</v>
      </c>
      <c r="H843" s="200"/>
      <c r="I843" s="200" t="s">
        <v>21</v>
      </c>
      <c r="J843" s="200" t="s">
        <v>21</v>
      </c>
      <c r="K843" s="200" t="s">
        <v>21</v>
      </c>
      <c r="L843" s="200">
        <v>52.48</v>
      </c>
      <c r="M843" s="181">
        <v>12</v>
      </c>
      <c r="N843" s="128">
        <f>F843*M843</f>
        <v>0.28800000000000003</v>
      </c>
    </row>
    <row r="844" spans="1:14" x14ac:dyDescent="0.2">
      <c r="A844" s="199"/>
      <c r="B844" s="199"/>
      <c r="C844" s="199"/>
      <c r="D844" s="199"/>
      <c r="E844" s="199" t="s">
        <v>334</v>
      </c>
      <c r="F844" s="200">
        <v>0.7</v>
      </c>
      <c r="G844" s="200"/>
      <c r="H844" s="200"/>
      <c r="I844" s="200" t="s">
        <v>21</v>
      </c>
      <c r="J844" s="200">
        <v>6.99</v>
      </c>
      <c r="K844" s="200" t="s">
        <v>21</v>
      </c>
      <c r="L844" s="200">
        <v>9.06</v>
      </c>
      <c r="M844" s="181">
        <v>140</v>
      </c>
      <c r="N844" s="128">
        <f t="shared" si="19"/>
        <v>9.8000000000000004E-2</v>
      </c>
    </row>
    <row r="845" spans="1:14" x14ac:dyDescent="0.2">
      <c r="A845" s="199"/>
      <c r="B845" s="199"/>
      <c r="C845" s="199"/>
      <c r="D845" s="199"/>
      <c r="E845" s="199" t="s">
        <v>51</v>
      </c>
      <c r="F845" s="200">
        <v>108</v>
      </c>
      <c r="G845" s="200"/>
      <c r="H845" s="200"/>
      <c r="I845" s="200">
        <v>1.28</v>
      </c>
      <c r="J845" s="200">
        <v>0.26</v>
      </c>
      <c r="K845" s="200">
        <v>10.43</v>
      </c>
      <c r="L845" s="200">
        <v>375.43</v>
      </c>
      <c r="M845" s="181">
        <v>35</v>
      </c>
      <c r="N845" s="128">
        <f t="shared" si="19"/>
        <v>3.78</v>
      </c>
    </row>
    <row r="846" spans="1:14" x14ac:dyDescent="0.2">
      <c r="A846" s="199"/>
      <c r="B846" s="199"/>
      <c r="C846" s="199"/>
      <c r="D846" s="199"/>
      <c r="E846" s="199" t="s">
        <v>92</v>
      </c>
      <c r="F846" s="200">
        <v>0.252</v>
      </c>
      <c r="G846" s="200" t="s">
        <v>335</v>
      </c>
      <c r="H846" s="200"/>
      <c r="I846" s="200">
        <v>1.59</v>
      </c>
      <c r="J846" s="200">
        <v>1.28</v>
      </c>
      <c r="K846" s="200">
        <v>7.5999999999999998E-2</v>
      </c>
      <c r="L846" s="204">
        <v>17.07</v>
      </c>
      <c r="M846" s="181">
        <v>12</v>
      </c>
      <c r="N846" s="128">
        <f>F846*M846</f>
        <v>3.024</v>
      </c>
    </row>
    <row r="847" spans="1:14" ht="11.25" customHeight="1" x14ac:dyDescent="0.2">
      <c r="A847" s="199"/>
      <c r="B847" s="199"/>
      <c r="C847" s="199"/>
      <c r="D847" s="199"/>
      <c r="E847" s="199" t="s">
        <v>23</v>
      </c>
      <c r="F847" s="200">
        <v>7.5</v>
      </c>
      <c r="G847" s="200"/>
      <c r="H847" s="200"/>
      <c r="I847" s="200">
        <v>0.06</v>
      </c>
      <c r="J847" s="200">
        <v>5.43</v>
      </c>
      <c r="K847" s="200">
        <v>0.06</v>
      </c>
      <c r="L847" s="204">
        <v>49.8</v>
      </c>
      <c r="M847" s="181">
        <v>670</v>
      </c>
      <c r="N847" s="128">
        <f t="shared" si="19"/>
        <v>5.0250000000000004</v>
      </c>
    </row>
    <row r="848" spans="1:14" x14ac:dyDescent="0.2">
      <c r="A848" s="521"/>
      <c r="B848" s="474" t="s">
        <v>462</v>
      </c>
      <c r="C848" s="474">
        <v>100</v>
      </c>
      <c r="D848" s="474">
        <v>100</v>
      </c>
      <c r="E848" s="521" t="s">
        <v>466</v>
      </c>
      <c r="F848" s="521">
        <v>100</v>
      </c>
      <c r="G848" s="521">
        <v>100</v>
      </c>
      <c r="H848" s="498"/>
      <c r="I848" s="521">
        <v>0.2</v>
      </c>
      <c r="J848" s="521">
        <v>5.4</v>
      </c>
      <c r="K848" s="521">
        <v>32</v>
      </c>
      <c r="L848" s="521">
        <v>144</v>
      </c>
      <c r="M848" s="72">
        <v>500</v>
      </c>
      <c r="N848" s="128">
        <f t="shared" si="19"/>
        <v>50</v>
      </c>
    </row>
    <row r="849" spans="1:14" ht="11.25" customHeight="1" x14ac:dyDescent="0.2">
      <c r="A849" s="532" t="s">
        <v>134</v>
      </c>
      <c r="B849" s="558"/>
      <c r="C849" s="497"/>
      <c r="D849" s="497"/>
      <c r="E849" s="77"/>
      <c r="F849" s="77"/>
      <c r="G849" s="77"/>
      <c r="H849" s="486"/>
      <c r="I849" s="88" t="e">
        <f>I848+#REF!+#REF!+#REF!+#REF!+#REF!+#REF!+#REF!</f>
        <v>#REF!</v>
      </c>
      <c r="J849" s="88" t="e">
        <f>J848+#REF!+#REF!+#REF!+#REF!+#REF!+#REF!+#REF!</f>
        <v>#REF!</v>
      </c>
      <c r="K849" s="88" t="e">
        <f>K848+#REF!+#REF!+#REF!+#REF!+#REF!+#REF!+#REF!</f>
        <v>#REF!</v>
      </c>
      <c r="L849" s="88" t="e">
        <f>L848+#REF!+#REF!+#REF!+#REF!+#REF!+#REF!+#REF!</f>
        <v>#REF!</v>
      </c>
      <c r="M849" s="77"/>
      <c r="N849" s="129">
        <f>SUM(N812:N848)</f>
        <v>180.11945</v>
      </c>
    </row>
    <row r="850" spans="1:14" ht="11.25" customHeight="1" x14ac:dyDescent="0.2">
      <c r="A850" s="617" t="s">
        <v>85</v>
      </c>
      <c r="B850" s="618"/>
      <c r="C850" s="520"/>
      <c r="D850" s="520"/>
      <c r="E850" s="435"/>
      <c r="F850" s="435"/>
      <c r="G850" s="435"/>
      <c r="H850" s="436"/>
      <c r="I850" s="440" t="e">
        <f>I849+I810</f>
        <v>#REF!</v>
      </c>
      <c r="J850" s="440" t="e">
        <f>J849+J810</f>
        <v>#REF!</v>
      </c>
      <c r="K850" s="440" t="e">
        <f>K849+K810</f>
        <v>#REF!</v>
      </c>
      <c r="L850" s="440" t="e">
        <f>L849+L810</f>
        <v>#REF!</v>
      </c>
      <c r="M850" s="440"/>
      <c r="N850" s="438">
        <f>N849+N810</f>
        <v>293.50144999999998</v>
      </c>
    </row>
    <row r="851" spans="1:14" ht="20.399999999999999" x14ac:dyDescent="0.2">
      <c r="A851" s="486" t="s">
        <v>1</v>
      </c>
      <c r="B851" s="475" t="s">
        <v>2</v>
      </c>
      <c r="C851" s="475"/>
      <c r="D851" s="475"/>
      <c r="E851" s="486" t="s">
        <v>3</v>
      </c>
      <c r="F851" s="486" t="s">
        <v>4</v>
      </c>
      <c r="G851" s="486" t="s">
        <v>5</v>
      </c>
      <c r="H851" s="486" t="s">
        <v>6</v>
      </c>
      <c r="I851" s="486" t="s">
        <v>7</v>
      </c>
      <c r="J851" s="486" t="s">
        <v>8</v>
      </c>
      <c r="K851" s="486" t="s">
        <v>9</v>
      </c>
      <c r="L851" s="486" t="s">
        <v>10</v>
      </c>
      <c r="M851" s="72" t="s">
        <v>11</v>
      </c>
      <c r="N851" s="128"/>
    </row>
    <row r="852" spans="1:14" ht="16.5" customHeight="1" x14ac:dyDescent="0.2">
      <c r="A852" s="629" t="s">
        <v>355</v>
      </c>
      <c r="B852" s="630"/>
      <c r="C852" s="478"/>
      <c r="D852" s="478"/>
      <c r="E852" s="113"/>
      <c r="F852" s="113"/>
      <c r="G852" s="113"/>
      <c r="H852" s="92"/>
      <c r="I852" s="114"/>
      <c r="J852" s="114"/>
      <c r="K852" s="114"/>
      <c r="L852" s="114"/>
      <c r="M852" s="72"/>
      <c r="N852" s="128"/>
    </row>
    <row r="853" spans="1:14" ht="11.25" customHeight="1" x14ac:dyDescent="0.2">
      <c r="A853" s="551" t="s">
        <v>14</v>
      </c>
      <c r="B853" s="552"/>
      <c r="C853" s="493"/>
      <c r="D853" s="493"/>
      <c r="E853" s="92"/>
      <c r="F853" s="92"/>
      <c r="G853" s="92"/>
      <c r="H853" s="92"/>
      <c r="I853" s="92"/>
      <c r="J853" s="92"/>
      <c r="K853" s="92"/>
      <c r="L853" s="92"/>
      <c r="M853" s="72"/>
      <c r="N853" s="128"/>
    </row>
    <row r="854" spans="1:14" ht="22.5" customHeight="1" x14ac:dyDescent="0.2">
      <c r="A854" s="92" t="s">
        <v>216</v>
      </c>
      <c r="B854" s="536" t="s">
        <v>217</v>
      </c>
      <c r="C854" s="479"/>
      <c r="D854" s="479"/>
      <c r="E854" s="92" t="s">
        <v>218</v>
      </c>
      <c r="F854" s="92">
        <v>13</v>
      </c>
      <c r="G854" s="92">
        <v>12</v>
      </c>
      <c r="H854" s="92"/>
      <c r="I854" s="92">
        <v>3.64</v>
      </c>
      <c r="J854" s="92">
        <v>3.6</v>
      </c>
      <c r="K854" s="92"/>
      <c r="L854" s="92">
        <v>47.31</v>
      </c>
      <c r="M854" s="72">
        <v>650</v>
      </c>
      <c r="N854" s="128">
        <f t="shared" si="19"/>
        <v>8.4499999999999993</v>
      </c>
    </row>
    <row r="855" spans="1:14" x14ac:dyDescent="0.2">
      <c r="A855" s="92"/>
      <c r="B855" s="536"/>
      <c r="C855" s="479"/>
      <c r="D855" s="479"/>
      <c r="E855" s="92" t="s">
        <v>92</v>
      </c>
      <c r="F855" s="115">
        <v>1.56</v>
      </c>
      <c r="G855" s="92">
        <v>55.55</v>
      </c>
      <c r="H855" s="92"/>
      <c r="I855" s="92">
        <v>8.26</v>
      </c>
      <c r="J855" s="92">
        <v>6.5</v>
      </c>
      <c r="K855" s="92">
        <v>0.39500000000000002</v>
      </c>
      <c r="L855" s="92">
        <v>88.78</v>
      </c>
      <c r="M855" s="72">
        <v>12</v>
      </c>
      <c r="N855" s="128">
        <f>F855*M855</f>
        <v>18.72</v>
      </c>
    </row>
    <row r="856" spans="1:14" x14ac:dyDescent="0.2">
      <c r="A856" s="92"/>
      <c r="B856" s="479"/>
      <c r="C856" s="479"/>
      <c r="D856" s="479"/>
      <c r="E856" s="521" t="s">
        <v>19</v>
      </c>
      <c r="F856" s="92">
        <v>25</v>
      </c>
      <c r="G856" s="92">
        <v>25</v>
      </c>
      <c r="H856" s="92"/>
      <c r="I856" s="92">
        <v>2.37</v>
      </c>
      <c r="J856" s="92">
        <v>2.71</v>
      </c>
      <c r="K856" s="92">
        <v>3.98</v>
      </c>
      <c r="L856" s="92">
        <v>49.13</v>
      </c>
      <c r="M856" s="72">
        <v>65</v>
      </c>
      <c r="N856" s="128">
        <f t="shared" si="19"/>
        <v>1.625</v>
      </c>
    </row>
    <row r="857" spans="1:14" x14ac:dyDescent="0.2">
      <c r="A857" s="92"/>
      <c r="B857" s="479"/>
      <c r="C857" s="479"/>
      <c r="D857" s="479"/>
      <c r="E857" s="92" t="s">
        <v>219</v>
      </c>
      <c r="F857" s="92">
        <v>0.25</v>
      </c>
      <c r="G857" s="92">
        <v>0.25</v>
      </c>
      <c r="H857" s="92"/>
      <c r="I857" s="92"/>
      <c r="J857" s="92"/>
      <c r="K857" s="92"/>
      <c r="L857" s="92"/>
      <c r="M857" s="72">
        <v>16</v>
      </c>
      <c r="N857" s="128">
        <f t="shared" si="19"/>
        <v>4.0000000000000001E-3</v>
      </c>
    </row>
    <row r="858" spans="1:14" x14ac:dyDescent="0.2">
      <c r="A858" s="92"/>
      <c r="B858" s="479"/>
      <c r="C858" s="479" t="s">
        <v>221</v>
      </c>
      <c r="D858" s="479" t="s">
        <v>221</v>
      </c>
      <c r="E858" s="92" t="s">
        <v>33</v>
      </c>
      <c r="F858" s="92">
        <v>7</v>
      </c>
      <c r="G858" s="92">
        <v>4</v>
      </c>
      <c r="H858" s="92"/>
      <c r="I858" s="92">
        <v>0.03</v>
      </c>
      <c r="J858" s="92">
        <v>2.9</v>
      </c>
      <c r="K858" s="92">
        <v>26.44</v>
      </c>
      <c r="L858" s="92">
        <v>25.88</v>
      </c>
      <c r="M858" s="72">
        <v>670</v>
      </c>
      <c r="N858" s="128">
        <f t="shared" si="19"/>
        <v>4.6900000000000004</v>
      </c>
    </row>
    <row r="859" spans="1:14" ht="11.25" customHeight="1" x14ac:dyDescent="0.2">
      <c r="A859" s="521" t="s">
        <v>127</v>
      </c>
      <c r="B859" s="559" t="s">
        <v>443</v>
      </c>
      <c r="C859" s="498"/>
      <c r="D859" s="498"/>
      <c r="E859" s="521" t="s">
        <v>65</v>
      </c>
      <c r="F859" s="521">
        <v>24.4</v>
      </c>
      <c r="G859" s="521"/>
      <c r="H859" s="498"/>
      <c r="I859" s="521">
        <v>3.78</v>
      </c>
      <c r="J859" s="521">
        <v>0.4</v>
      </c>
      <c r="K859" s="521">
        <v>26.32</v>
      </c>
      <c r="L859" s="521">
        <v>122.6</v>
      </c>
      <c r="M859" s="87">
        <v>40</v>
      </c>
      <c r="N859" s="128">
        <f t="shared" si="19"/>
        <v>0.97599999999999998</v>
      </c>
    </row>
    <row r="860" spans="1:14" x14ac:dyDescent="0.2">
      <c r="A860" s="521"/>
      <c r="B860" s="559"/>
      <c r="C860" s="498"/>
      <c r="D860" s="498"/>
      <c r="E860" s="521" t="s">
        <v>20</v>
      </c>
      <c r="F860" s="521">
        <v>1.7</v>
      </c>
      <c r="G860" s="521"/>
      <c r="H860" s="498"/>
      <c r="I860" s="521" t="s">
        <v>21</v>
      </c>
      <c r="J860" s="521" t="s">
        <v>21</v>
      </c>
      <c r="K860" s="521">
        <v>2.54</v>
      </c>
      <c r="L860" s="521">
        <v>9.6</v>
      </c>
      <c r="M860" s="87">
        <v>80</v>
      </c>
      <c r="N860" s="128">
        <f t="shared" si="19"/>
        <v>0.13600000000000001</v>
      </c>
    </row>
    <row r="861" spans="1:14" x14ac:dyDescent="0.2">
      <c r="A861" s="521"/>
      <c r="B861" s="498"/>
      <c r="C861" s="498"/>
      <c r="D861" s="498"/>
      <c r="E861" s="521" t="s">
        <v>23</v>
      </c>
      <c r="F861" s="521">
        <v>0.7</v>
      </c>
      <c r="G861" s="521"/>
      <c r="H861" s="498"/>
      <c r="I861" s="521">
        <v>0.01</v>
      </c>
      <c r="J861" s="521">
        <v>0.52</v>
      </c>
      <c r="K861" s="521">
        <v>1.7999999999999999E-2</v>
      </c>
      <c r="L861" s="521">
        <v>4.62</v>
      </c>
      <c r="M861" s="87">
        <v>670</v>
      </c>
      <c r="N861" s="128">
        <f t="shared" si="19"/>
        <v>0.46899999999999992</v>
      </c>
    </row>
    <row r="862" spans="1:14" x14ac:dyDescent="0.2">
      <c r="A862" s="521"/>
      <c r="B862" s="498"/>
      <c r="C862" s="498"/>
      <c r="D862" s="498"/>
      <c r="E862" s="521" t="s">
        <v>92</v>
      </c>
      <c r="F862" s="521">
        <v>0.96</v>
      </c>
      <c r="G862" s="521"/>
      <c r="H862" s="498"/>
      <c r="I862" s="521">
        <v>0.66</v>
      </c>
      <c r="J862" s="521">
        <v>0.52</v>
      </c>
      <c r="K862" s="521">
        <v>0.03</v>
      </c>
      <c r="L862" s="521">
        <v>7.1</v>
      </c>
      <c r="M862" s="72">
        <v>12</v>
      </c>
      <c r="N862" s="128">
        <f>F862*M862</f>
        <v>11.52</v>
      </c>
    </row>
    <row r="863" spans="1:14" x14ac:dyDescent="0.2">
      <c r="A863" s="521"/>
      <c r="B863" s="498"/>
      <c r="C863" s="498"/>
      <c r="D863" s="498"/>
      <c r="E863" s="521" t="s">
        <v>22</v>
      </c>
      <c r="F863" s="521">
        <v>0.4</v>
      </c>
      <c r="G863" s="521"/>
      <c r="H863" s="498"/>
      <c r="I863" s="521" t="s">
        <v>21</v>
      </c>
      <c r="J863" s="521" t="s">
        <v>21</v>
      </c>
      <c r="K863" s="521" t="s">
        <v>21</v>
      </c>
      <c r="L863" s="521" t="s">
        <v>21</v>
      </c>
      <c r="M863" s="87">
        <v>16</v>
      </c>
      <c r="N863" s="128">
        <f t="shared" si="19"/>
        <v>6.4000000000000003E-3</v>
      </c>
    </row>
    <row r="864" spans="1:14" x14ac:dyDescent="0.2">
      <c r="A864" s="521"/>
      <c r="B864" s="498"/>
      <c r="C864" s="498">
        <v>50</v>
      </c>
      <c r="D864" s="498">
        <v>50</v>
      </c>
      <c r="E864" s="521" t="s">
        <v>129</v>
      </c>
      <c r="F864" s="521">
        <v>0.7</v>
      </c>
      <c r="G864" s="521"/>
      <c r="H864" s="498"/>
      <c r="I864" s="521" t="s">
        <v>21</v>
      </c>
      <c r="J864" s="521" t="s">
        <v>21</v>
      </c>
      <c r="K864" s="521" t="s">
        <v>21</v>
      </c>
      <c r="L864" s="521" t="s">
        <v>21</v>
      </c>
      <c r="M864" s="87">
        <v>400</v>
      </c>
      <c r="N864" s="128">
        <f t="shared" si="19"/>
        <v>0.28000000000000003</v>
      </c>
    </row>
    <row r="865" spans="1:14" x14ac:dyDescent="0.2">
      <c r="A865" s="521"/>
      <c r="B865" s="498"/>
      <c r="C865" s="498"/>
      <c r="D865" s="498"/>
      <c r="E865" s="521" t="s">
        <v>130</v>
      </c>
      <c r="F865" s="521">
        <v>1.7</v>
      </c>
      <c r="G865" s="521"/>
      <c r="H865" s="498"/>
      <c r="I865" s="521">
        <v>0.17</v>
      </c>
      <c r="J865" s="521">
        <v>0.01</v>
      </c>
      <c r="K865" s="521">
        <v>1.17</v>
      </c>
      <c r="L865" s="521">
        <v>5.67</v>
      </c>
      <c r="M865" s="87">
        <v>40</v>
      </c>
      <c r="N865" s="128">
        <f t="shared" si="19"/>
        <v>6.8000000000000005E-2</v>
      </c>
    </row>
    <row r="866" spans="1:14" x14ac:dyDescent="0.2">
      <c r="A866" s="521"/>
      <c r="B866" s="498"/>
      <c r="C866" s="498"/>
      <c r="D866" s="498"/>
      <c r="E866" s="521" t="s">
        <v>131</v>
      </c>
      <c r="F866" s="521">
        <v>0.25</v>
      </c>
      <c r="G866" s="521"/>
      <c r="H866" s="498"/>
      <c r="I866" s="521"/>
      <c r="J866" s="521">
        <v>0.25</v>
      </c>
      <c r="K866" s="521"/>
      <c r="L866" s="521">
        <v>2.25</v>
      </c>
      <c r="M866" s="87">
        <v>140</v>
      </c>
      <c r="N866" s="128">
        <f t="shared" si="19"/>
        <v>3.5000000000000003E-2</v>
      </c>
    </row>
    <row r="867" spans="1:14" x14ac:dyDescent="0.2">
      <c r="A867" s="521"/>
      <c r="B867" s="498"/>
      <c r="C867" s="498"/>
      <c r="D867" s="498"/>
      <c r="E867" s="521" t="s">
        <v>132</v>
      </c>
      <c r="F867" s="521">
        <v>0.02</v>
      </c>
      <c r="G867" s="521"/>
      <c r="H867" s="498"/>
      <c r="I867" s="521">
        <v>0.11</v>
      </c>
      <c r="J867" s="521">
        <v>0.01</v>
      </c>
      <c r="K867" s="521" t="s">
        <v>21</v>
      </c>
      <c r="L867" s="521">
        <v>2.04</v>
      </c>
      <c r="M867" s="87">
        <v>12</v>
      </c>
      <c r="N867" s="128">
        <f t="shared" si="19"/>
        <v>2.3999999999999998E-4</v>
      </c>
    </row>
    <row r="868" spans="1:14" ht="11.25" customHeight="1" x14ac:dyDescent="0.2">
      <c r="A868" s="92"/>
      <c r="B868" s="529" t="s">
        <v>30</v>
      </c>
      <c r="C868" s="472">
        <v>70</v>
      </c>
      <c r="D868" s="472">
        <v>90</v>
      </c>
      <c r="E868" s="521" t="s">
        <v>31</v>
      </c>
      <c r="F868" s="521">
        <v>80</v>
      </c>
      <c r="G868" s="521">
        <v>80</v>
      </c>
      <c r="H868" s="498"/>
      <c r="I868" s="521">
        <v>6.96</v>
      </c>
      <c r="J868" s="521">
        <v>1.2</v>
      </c>
      <c r="K868" s="521">
        <v>32.96</v>
      </c>
      <c r="L868" s="521">
        <v>181</v>
      </c>
      <c r="M868" s="72">
        <v>60</v>
      </c>
      <c r="N868" s="128">
        <f t="shared" si="19"/>
        <v>4.8</v>
      </c>
    </row>
    <row r="869" spans="1:14" x14ac:dyDescent="0.2">
      <c r="A869" s="92"/>
      <c r="B869" s="560"/>
      <c r="C869" s="499">
        <v>10</v>
      </c>
      <c r="D869" s="499">
        <v>10</v>
      </c>
      <c r="E869" s="521" t="s">
        <v>32</v>
      </c>
      <c r="F869" s="521">
        <v>10</v>
      </c>
      <c r="G869" s="521"/>
      <c r="H869" s="498"/>
      <c r="I869" s="521">
        <v>2.68</v>
      </c>
      <c r="J869" s="521">
        <v>2.57</v>
      </c>
      <c r="K869" s="521" t="s">
        <v>21</v>
      </c>
      <c r="L869" s="521">
        <v>33.79</v>
      </c>
      <c r="M869" s="72">
        <v>650</v>
      </c>
      <c r="N869" s="128">
        <f t="shared" si="19"/>
        <v>6.5</v>
      </c>
    </row>
    <row r="870" spans="1:14" x14ac:dyDescent="0.2">
      <c r="A870" s="92"/>
      <c r="B870" s="473"/>
      <c r="C870" s="473">
        <v>10</v>
      </c>
      <c r="D870" s="473">
        <v>10</v>
      </c>
      <c r="E870" s="521" t="s">
        <v>33</v>
      </c>
      <c r="F870" s="521">
        <v>10</v>
      </c>
      <c r="G870" s="521"/>
      <c r="H870" s="498"/>
      <c r="I870" s="521">
        <v>0.08</v>
      </c>
      <c r="J870" s="521">
        <v>7.25</v>
      </c>
      <c r="K870" s="521">
        <v>0.26</v>
      </c>
      <c r="L870" s="521">
        <v>66.099999999999994</v>
      </c>
      <c r="M870" s="72">
        <v>670</v>
      </c>
      <c r="N870" s="128">
        <f t="shared" si="19"/>
        <v>6.7</v>
      </c>
    </row>
    <row r="871" spans="1:14" ht="11.25" customHeight="1" x14ac:dyDescent="0.2">
      <c r="A871" s="92" t="s">
        <v>230</v>
      </c>
      <c r="B871" s="537" t="s">
        <v>463</v>
      </c>
      <c r="C871" s="480"/>
      <c r="D871" s="480"/>
      <c r="E871" s="92" t="s">
        <v>232</v>
      </c>
      <c r="F871" s="92">
        <v>1</v>
      </c>
      <c r="G871" s="92"/>
      <c r="H871" s="92"/>
      <c r="I871" s="92">
        <v>1</v>
      </c>
      <c r="J871" s="92"/>
      <c r="K871" s="92" t="s">
        <v>21</v>
      </c>
      <c r="L871" s="92" t="s">
        <v>21</v>
      </c>
      <c r="M871" s="72">
        <v>688</v>
      </c>
      <c r="N871" s="128">
        <f t="shared" si="19"/>
        <v>0.68799999999999994</v>
      </c>
    </row>
    <row r="872" spans="1:14" x14ac:dyDescent="0.2">
      <c r="A872" s="92"/>
      <c r="B872" s="538"/>
      <c r="C872" s="481">
        <v>200</v>
      </c>
      <c r="D872" s="481">
        <v>200</v>
      </c>
      <c r="E872" s="92" t="s">
        <v>45</v>
      </c>
      <c r="F872" s="92">
        <v>20</v>
      </c>
      <c r="G872" s="92"/>
      <c r="H872" s="92"/>
      <c r="I872" s="92" t="s">
        <v>21</v>
      </c>
      <c r="J872" s="92">
        <v>14.9</v>
      </c>
      <c r="K872" s="92" t="s">
        <v>21</v>
      </c>
      <c r="L872" s="92">
        <v>56.8</v>
      </c>
      <c r="M872" s="72">
        <v>80</v>
      </c>
      <c r="N872" s="128">
        <f t="shared" si="19"/>
        <v>1.6</v>
      </c>
    </row>
    <row r="873" spans="1:14" ht="20.399999999999999" x14ac:dyDescent="0.2">
      <c r="A873" s="92"/>
      <c r="B873" s="479" t="s">
        <v>146</v>
      </c>
      <c r="C873" s="479">
        <v>120</v>
      </c>
      <c r="D873" s="479">
        <v>120</v>
      </c>
      <c r="E873" s="92" t="s">
        <v>233</v>
      </c>
      <c r="F873" s="92">
        <v>120</v>
      </c>
      <c r="G873" s="92">
        <v>120</v>
      </c>
      <c r="H873" s="92">
        <v>120</v>
      </c>
      <c r="I873" s="92">
        <v>0.96</v>
      </c>
      <c r="J873" s="92">
        <v>0.27</v>
      </c>
      <c r="K873" s="92">
        <v>7.19</v>
      </c>
      <c r="L873" s="116">
        <v>35.520000000000003</v>
      </c>
      <c r="M873" s="72">
        <v>280</v>
      </c>
      <c r="N873" s="128">
        <f t="shared" si="19"/>
        <v>33.6</v>
      </c>
    </row>
    <row r="874" spans="1:14" x14ac:dyDescent="0.2">
      <c r="A874" s="521" t="s">
        <v>38</v>
      </c>
      <c r="B874" s="474" t="s">
        <v>437</v>
      </c>
      <c r="C874" s="474">
        <v>100</v>
      </c>
      <c r="D874" s="474">
        <v>100</v>
      </c>
      <c r="E874" s="521" t="s">
        <v>437</v>
      </c>
      <c r="F874" s="521">
        <v>200</v>
      </c>
      <c r="G874" s="521">
        <v>100</v>
      </c>
      <c r="H874" s="498">
        <v>100</v>
      </c>
      <c r="I874" s="521"/>
      <c r="J874" s="521"/>
      <c r="K874" s="521">
        <v>19</v>
      </c>
      <c r="L874" s="521">
        <v>75</v>
      </c>
      <c r="M874" s="72">
        <v>80</v>
      </c>
      <c r="N874" s="128">
        <f t="shared" si="19"/>
        <v>16</v>
      </c>
    </row>
    <row r="875" spans="1:14" x14ac:dyDescent="0.2">
      <c r="A875" s="92"/>
      <c r="B875" s="477" t="s">
        <v>40</v>
      </c>
      <c r="C875" s="477"/>
      <c r="D875" s="477"/>
      <c r="E875" s="92"/>
      <c r="F875" s="92"/>
      <c r="G875" s="92"/>
      <c r="H875" s="92"/>
      <c r="I875" s="120" t="e">
        <f>I874+I873+#REF!+#REF!+#REF!+#REF!</f>
        <v>#REF!</v>
      </c>
      <c r="J875" s="120" t="e">
        <f>J874+J873+#REF!+#REF!+#REF!+#REF!</f>
        <v>#REF!</v>
      </c>
      <c r="K875" s="120" t="e">
        <f>K874+K873+#REF!+#REF!+#REF!+#REF!</f>
        <v>#REF!</v>
      </c>
      <c r="L875" s="120" t="e">
        <f>L874+L873+#REF!+#REF!+#REF!+#REF!</f>
        <v>#REF!</v>
      </c>
      <c r="M875" s="120"/>
      <c r="N875" s="461">
        <f>SUM(N854:N874)</f>
        <v>116.86763999999999</v>
      </c>
    </row>
    <row r="876" spans="1:14" ht="11.25" customHeight="1" x14ac:dyDescent="0.2">
      <c r="A876" s="551" t="s">
        <v>41</v>
      </c>
      <c r="B876" s="552"/>
      <c r="C876" s="493"/>
      <c r="D876" s="493"/>
      <c r="E876" s="92"/>
      <c r="F876" s="92"/>
      <c r="G876" s="92"/>
      <c r="H876" s="92"/>
      <c r="I876" s="119"/>
      <c r="J876" s="119"/>
      <c r="K876" s="119"/>
      <c r="L876" s="119"/>
      <c r="M876" s="72"/>
      <c r="N876" s="129">
        <f t="shared" ref="N876:N918" si="20">F876*M876/1000</f>
        <v>0</v>
      </c>
    </row>
    <row r="877" spans="1:14" ht="11.25" customHeight="1" x14ac:dyDescent="0.2">
      <c r="A877" s="92" t="s">
        <v>311</v>
      </c>
      <c r="B877" s="537" t="s">
        <v>312</v>
      </c>
      <c r="C877" s="480"/>
      <c r="D877" s="480"/>
      <c r="E877" s="92" t="s">
        <v>51</v>
      </c>
      <c r="F877" s="92">
        <v>116</v>
      </c>
      <c r="G877" s="92">
        <v>84</v>
      </c>
      <c r="H877" s="92"/>
      <c r="I877" s="102">
        <v>2.3199999999999998</v>
      </c>
      <c r="J877" s="92">
        <v>0.33</v>
      </c>
      <c r="K877" s="92">
        <v>14.69</v>
      </c>
      <c r="L877" s="108">
        <v>66.819999999999993</v>
      </c>
      <c r="M877" s="72">
        <v>35</v>
      </c>
      <c r="N877" s="128">
        <f t="shared" si="20"/>
        <v>4.0599999999999996</v>
      </c>
    </row>
    <row r="878" spans="1:14" x14ac:dyDescent="0.2">
      <c r="A878" s="92"/>
      <c r="B878" s="555"/>
      <c r="C878" s="496">
        <v>80</v>
      </c>
      <c r="D878" s="496">
        <v>120</v>
      </c>
      <c r="E878" s="92" t="s">
        <v>53</v>
      </c>
      <c r="F878" s="92">
        <v>20.2</v>
      </c>
      <c r="G878" s="92">
        <v>17</v>
      </c>
      <c r="H878" s="92"/>
      <c r="I878" s="92">
        <v>0.34</v>
      </c>
      <c r="J878" s="92" t="s">
        <v>21</v>
      </c>
      <c r="K878" s="92">
        <v>8.26</v>
      </c>
      <c r="L878" s="108">
        <v>8.26</v>
      </c>
      <c r="M878" s="72">
        <v>40</v>
      </c>
      <c r="N878" s="128">
        <f t="shared" si="20"/>
        <v>0.80800000000000005</v>
      </c>
    </row>
    <row r="879" spans="1:14" x14ac:dyDescent="0.2">
      <c r="A879" s="92"/>
      <c r="B879" s="538"/>
      <c r="C879" s="481"/>
      <c r="D879" s="481"/>
      <c r="E879" s="92" t="s">
        <v>52</v>
      </c>
      <c r="F879" s="92">
        <v>10</v>
      </c>
      <c r="G879" s="92">
        <v>10</v>
      </c>
      <c r="H879" s="92"/>
      <c r="I879" s="92" t="s">
        <v>21</v>
      </c>
      <c r="J879" s="92">
        <v>9.98</v>
      </c>
      <c r="K879" s="92" t="s">
        <v>21</v>
      </c>
      <c r="L879" s="102">
        <v>89.9</v>
      </c>
      <c r="M879" s="72">
        <v>140</v>
      </c>
      <c r="N879" s="128">
        <f t="shared" si="20"/>
        <v>1.4</v>
      </c>
    </row>
    <row r="880" spans="1:14" x14ac:dyDescent="0.2">
      <c r="A880" s="92"/>
      <c r="B880" s="479"/>
      <c r="C880" s="479"/>
      <c r="D880" s="479"/>
      <c r="E880" s="92" t="s">
        <v>22</v>
      </c>
      <c r="F880" s="92">
        <v>1</v>
      </c>
      <c r="G880" s="92">
        <v>1</v>
      </c>
      <c r="H880" s="92"/>
      <c r="I880" s="92" t="s">
        <v>21</v>
      </c>
      <c r="J880" s="92" t="s">
        <v>21</v>
      </c>
      <c r="K880" s="92" t="s">
        <v>21</v>
      </c>
      <c r="L880" s="108">
        <v>13.5</v>
      </c>
      <c r="M880" s="72">
        <v>16</v>
      </c>
      <c r="N880" s="128">
        <f t="shared" si="20"/>
        <v>1.6E-2</v>
      </c>
    </row>
    <row r="881" spans="1:14" x14ac:dyDescent="0.2">
      <c r="A881" s="92"/>
      <c r="B881" s="479"/>
      <c r="C881" s="479"/>
      <c r="D881" s="479"/>
      <c r="E881" s="92" t="s">
        <v>54</v>
      </c>
      <c r="F881" s="92">
        <v>31.3</v>
      </c>
      <c r="G881" s="92">
        <v>25</v>
      </c>
      <c r="H881" s="92"/>
      <c r="I881" s="92">
        <v>0.25</v>
      </c>
      <c r="J881" s="92">
        <v>0.03</v>
      </c>
      <c r="K881" s="92">
        <v>0.71</v>
      </c>
      <c r="L881" s="92">
        <v>3.3</v>
      </c>
      <c r="M881" s="72">
        <v>137</v>
      </c>
      <c r="N881" s="128">
        <f t="shared" si="20"/>
        <v>4.2881</v>
      </c>
    </row>
    <row r="882" spans="1:14" x14ac:dyDescent="0.2">
      <c r="A882" s="92"/>
      <c r="B882" s="479"/>
      <c r="C882" s="479"/>
      <c r="D882" s="479"/>
      <c r="E882" s="92" t="s">
        <v>44</v>
      </c>
      <c r="F882" s="92">
        <v>12.6</v>
      </c>
      <c r="G882" s="92">
        <v>10</v>
      </c>
      <c r="H882" s="92"/>
      <c r="I882" s="92">
        <v>0.13</v>
      </c>
      <c r="J882" s="92">
        <v>0.01</v>
      </c>
      <c r="K882" s="92">
        <v>0.71</v>
      </c>
      <c r="L882" s="92">
        <v>4.0999999999999996</v>
      </c>
      <c r="M882" s="72">
        <v>45</v>
      </c>
      <c r="N882" s="128">
        <f t="shared" si="20"/>
        <v>0.56699999999999995</v>
      </c>
    </row>
    <row r="883" spans="1:14" ht="22.5" customHeight="1" x14ac:dyDescent="0.2">
      <c r="A883" s="92" t="s">
        <v>234</v>
      </c>
      <c r="B883" s="536" t="s">
        <v>235</v>
      </c>
      <c r="C883" s="479" t="s">
        <v>58</v>
      </c>
      <c r="D883" s="479" t="s">
        <v>58</v>
      </c>
      <c r="E883" s="92" t="s">
        <v>113</v>
      </c>
      <c r="F883" s="92">
        <v>25</v>
      </c>
      <c r="G883" s="92">
        <v>25</v>
      </c>
      <c r="H883" s="92"/>
      <c r="I883" s="108">
        <v>2.75</v>
      </c>
      <c r="J883" s="108">
        <v>1.5</v>
      </c>
      <c r="K883" s="108">
        <v>12.92</v>
      </c>
      <c r="L883" s="108">
        <v>74.61</v>
      </c>
      <c r="M883" s="72">
        <v>53</v>
      </c>
      <c r="N883" s="128">
        <f t="shared" si="20"/>
        <v>1.325</v>
      </c>
    </row>
    <row r="884" spans="1:14" x14ac:dyDescent="0.2">
      <c r="A884" s="92"/>
      <c r="B884" s="536"/>
      <c r="C884" s="479"/>
      <c r="D884" s="479"/>
      <c r="E884" s="92" t="s">
        <v>44</v>
      </c>
      <c r="F884" s="92">
        <v>12.5</v>
      </c>
      <c r="G884" s="92">
        <v>10</v>
      </c>
      <c r="H884" s="92"/>
      <c r="I884" s="108">
        <v>0.13</v>
      </c>
      <c r="J884" s="108">
        <v>0.01</v>
      </c>
      <c r="K884" s="108">
        <v>0.71</v>
      </c>
      <c r="L884" s="108">
        <v>3.3</v>
      </c>
      <c r="M884" s="72">
        <v>45</v>
      </c>
      <c r="N884" s="128">
        <f t="shared" si="20"/>
        <v>0.5625</v>
      </c>
    </row>
    <row r="885" spans="1:14" x14ac:dyDescent="0.2">
      <c r="A885" s="92"/>
      <c r="B885" s="479"/>
      <c r="C885" s="479"/>
      <c r="D885" s="479"/>
      <c r="E885" s="92" t="s">
        <v>53</v>
      </c>
      <c r="F885" s="92">
        <v>12</v>
      </c>
      <c r="G885" s="92">
        <v>10</v>
      </c>
      <c r="H885" s="92"/>
      <c r="I885" s="108">
        <v>0.14000000000000001</v>
      </c>
      <c r="J885" s="108" t="s">
        <v>21</v>
      </c>
      <c r="K885" s="108">
        <v>0.91</v>
      </c>
      <c r="L885" s="108">
        <v>4.0999999999999996</v>
      </c>
      <c r="M885" s="72">
        <v>40</v>
      </c>
      <c r="N885" s="128">
        <f t="shared" si="20"/>
        <v>0.48</v>
      </c>
    </row>
    <row r="886" spans="1:14" x14ac:dyDescent="0.2">
      <c r="A886" s="92"/>
      <c r="B886" s="479"/>
      <c r="C886" s="479"/>
      <c r="D886" s="479"/>
      <c r="E886" s="92" t="s">
        <v>51</v>
      </c>
      <c r="F886" s="92">
        <v>100</v>
      </c>
      <c r="G886" s="92">
        <v>75</v>
      </c>
      <c r="H886" s="92"/>
      <c r="I886" s="92">
        <v>2</v>
      </c>
      <c r="J886" s="92">
        <v>0.28000000000000003</v>
      </c>
      <c r="K886" s="92">
        <v>12.45</v>
      </c>
      <c r="L886" s="92">
        <v>57.61</v>
      </c>
      <c r="M886" s="72">
        <v>35</v>
      </c>
      <c r="N886" s="128">
        <f t="shared" si="20"/>
        <v>3.5</v>
      </c>
    </row>
    <row r="887" spans="1:14" x14ac:dyDescent="0.2">
      <c r="A887" s="92"/>
      <c r="B887" s="479"/>
      <c r="C887" s="479"/>
      <c r="D887" s="479"/>
      <c r="E887" s="92" t="s">
        <v>23</v>
      </c>
      <c r="F887" s="92">
        <v>5</v>
      </c>
      <c r="G887" s="92">
        <v>5</v>
      </c>
      <c r="H887" s="92"/>
      <c r="I887" s="108">
        <v>0.04</v>
      </c>
      <c r="J887" s="108">
        <v>3.6</v>
      </c>
      <c r="K887" s="108">
        <v>0.06</v>
      </c>
      <c r="L887" s="108">
        <v>33.049999999999997</v>
      </c>
      <c r="M887" s="72">
        <v>670</v>
      </c>
      <c r="N887" s="128">
        <f t="shared" si="20"/>
        <v>3.35</v>
      </c>
    </row>
    <row r="888" spans="1:14" x14ac:dyDescent="0.2">
      <c r="A888" s="92"/>
      <c r="B888" s="479"/>
      <c r="C888" s="479"/>
      <c r="D888" s="479"/>
      <c r="E888" s="92" t="s">
        <v>56</v>
      </c>
      <c r="F888" s="92">
        <v>40</v>
      </c>
      <c r="G888" s="92">
        <v>40</v>
      </c>
      <c r="H888" s="92"/>
      <c r="I888" s="108">
        <v>10.4</v>
      </c>
      <c r="J888" s="108">
        <v>6.48</v>
      </c>
      <c r="K888" s="108" t="s">
        <v>21</v>
      </c>
      <c r="L888" s="108">
        <v>88.29</v>
      </c>
      <c r="M888" s="72">
        <v>440</v>
      </c>
      <c r="N888" s="128">
        <f t="shared" si="20"/>
        <v>17.600000000000001</v>
      </c>
    </row>
    <row r="889" spans="1:14" ht="22.5" customHeight="1" x14ac:dyDescent="0.2">
      <c r="A889" s="92" t="s">
        <v>205</v>
      </c>
      <c r="B889" s="537" t="s">
        <v>236</v>
      </c>
      <c r="C889" s="480"/>
      <c r="D889" s="480"/>
      <c r="E889" s="92" t="s">
        <v>61</v>
      </c>
      <c r="F889" s="92">
        <v>38.47</v>
      </c>
      <c r="G889" s="92">
        <v>29.47</v>
      </c>
      <c r="H889" s="92"/>
      <c r="I889" s="92">
        <v>6.32</v>
      </c>
      <c r="J889" s="92">
        <v>8.5399999999999991</v>
      </c>
      <c r="K889" s="92"/>
      <c r="L889" s="92">
        <v>90.6</v>
      </c>
      <c r="M889" s="72">
        <v>440</v>
      </c>
      <c r="N889" s="128">
        <f t="shared" si="20"/>
        <v>16.9268</v>
      </c>
    </row>
    <row r="890" spans="1:14" x14ac:dyDescent="0.2">
      <c r="A890" s="92"/>
      <c r="B890" s="538"/>
      <c r="C890" s="481">
        <v>41</v>
      </c>
      <c r="D890" s="481">
        <v>41</v>
      </c>
      <c r="E890" s="92" t="s">
        <v>53</v>
      </c>
      <c r="F890" s="92">
        <v>0.6</v>
      </c>
      <c r="G890" s="92">
        <v>0.6</v>
      </c>
      <c r="H890" s="92"/>
      <c r="I890" s="92" t="s">
        <v>21</v>
      </c>
      <c r="J890" s="92" t="s">
        <v>21</v>
      </c>
      <c r="K890" s="92" t="s">
        <v>21</v>
      </c>
      <c r="L890" s="92">
        <v>0.21</v>
      </c>
      <c r="M890" s="72">
        <v>40</v>
      </c>
      <c r="N890" s="128">
        <f t="shared" si="20"/>
        <v>2.4E-2</v>
      </c>
    </row>
    <row r="891" spans="1:14" x14ac:dyDescent="0.2">
      <c r="A891" s="92"/>
      <c r="B891" s="479"/>
      <c r="C891" s="479"/>
      <c r="D891" s="479"/>
      <c r="E891" s="92" t="s">
        <v>94</v>
      </c>
      <c r="F891" s="92">
        <v>2</v>
      </c>
      <c r="G891" s="92">
        <v>2</v>
      </c>
      <c r="H891" s="92"/>
      <c r="I891" s="92">
        <v>0.22</v>
      </c>
      <c r="J891" s="92">
        <v>0.02</v>
      </c>
      <c r="K891" s="92">
        <v>1.44</v>
      </c>
      <c r="L891" s="92">
        <v>6.62</v>
      </c>
      <c r="M891" s="72">
        <v>100</v>
      </c>
      <c r="N891" s="128">
        <f t="shared" si="20"/>
        <v>0.2</v>
      </c>
    </row>
    <row r="892" spans="1:14" x14ac:dyDescent="0.2">
      <c r="A892" s="92"/>
      <c r="B892" s="479"/>
      <c r="C892" s="479"/>
      <c r="D892" s="479"/>
      <c r="E892" s="92" t="s">
        <v>237</v>
      </c>
      <c r="F892" s="92">
        <v>7</v>
      </c>
      <c r="G892" s="92">
        <v>7</v>
      </c>
      <c r="H892" s="92"/>
      <c r="I892" s="92">
        <v>0.56999999999999995</v>
      </c>
      <c r="J892" s="92">
        <v>0.06</v>
      </c>
      <c r="K892" s="92">
        <v>0.47</v>
      </c>
      <c r="L892" s="92">
        <v>15.82</v>
      </c>
      <c r="M892" s="72">
        <v>51</v>
      </c>
      <c r="N892" s="128">
        <f t="shared" si="20"/>
        <v>0.35699999999999998</v>
      </c>
    </row>
    <row r="893" spans="1:14" x14ac:dyDescent="0.2">
      <c r="A893" s="92"/>
      <c r="B893" s="479"/>
      <c r="C893" s="479"/>
      <c r="D893" s="479"/>
      <c r="E893" s="92" t="s">
        <v>22</v>
      </c>
      <c r="F893" s="92">
        <v>0.6</v>
      </c>
      <c r="G893" s="92">
        <v>0.6</v>
      </c>
      <c r="H893" s="92"/>
      <c r="I893" s="92" t="s">
        <v>21</v>
      </c>
      <c r="J893" s="92" t="s">
        <v>21</v>
      </c>
      <c r="K893" s="92" t="s">
        <v>21</v>
      </c>
      <c r="L893" s="92" t="s">
        <v>21</v>
      </c>
      <c r="M893" s="72">
        <v>16</v>
      </c>
      <c r="N893" s="128">
        <f t="shared" si="20"/>
        <v>9.5999999999999992E-3</v>
      </c>
    </row>
    <row r="894" spans="1:14" x14ac:dyDescent="0.2">
      <c r="A894" s="92"/>
      <c r="B894" s="479"/>
      <c r="C894" s="479"/>
      <c r="D894" s="479"/>
      <c r="E894" s="92" t="s">
        <v>52</v>
      </c>
      <c r="F894" s="92">
        <v>2</v>
      </c>
      <c r="G894" s="92">
        <v>2</v>
      </c>
      <c r="H894" s="92"/>
      <c r="I894" s="92" t="s">
        <v>21</v>
      </c>
      <c r="J894" s="92">
        <v>1.99</v>
      </c>
      <c r="K894" s="92" t="s">
        <v>21</v>
      </c>
      <c r="L894" s="92">
        <v>17.98</v>
      </c>
      <c r="M894" s="72">
        <v>140</v>
      </c>
      <c r="N894" s="128">
        <f t="shared" si="20"/>
        <v>0.28000000000000003</v>
      </c>
    </row>
    <row r="895" spans="1:14" ht="11.25" customHeight="1" x14ac:dyDescent="0.2">
      <c r="A895" s="521" t="s">
        <v>159</v>
      </c>
      <c r="B895" s="529" t="s">
        <v>445</v>
      </c>
      <c r="C895" s="472"/>
      <c r="D895" s="472"/>
      <c r="E895" s="521" t="s">
        <v>446</v>
      </c>
      <c r="F895" s="521">
        <v>33.299999999999997</v>
      </c>
      <c r="G895" s="521"/>
      <c r="H895" s="498"/>
      <c r="I895" s="521">
        <v>5.99</v>
      </c>
      <c r="J895" s="521">
        <v>1.55</v>
      </c>
      <c r="K895" s="521">
        <v>29.76</v>
      </c>
      <c r="L895" s="521">
        <v>157.9</v>
      </c>
      <c r="M895" s="72">
        <v>36</v>
      </c>
      <c r="N895" s="128">
        <f t="shared" si="20"/>
        <v>1.1987999999999999</v>
      </c>
    </row>
    <row r="896" spans="1:14" x14ac:dyDescent="0.2">
      <c r="A896" s="521"/>
      <c r="B896" s="530"/>
      <c r="C896" s="473">
        <v>100</v>
      </c>
      <c r="D896" s="473">
        <v>150</v>
      </c>
      <c r="E896" s="521" t="s">
        <v>23</v>
      </c>
      <c r="F896" s="521">
        <v>5</v>
      </c>
      <c r="G896" s="521"/>
      <c r="H896" s="498"/>
      <c r="I896" s="521">
        <v>0.04</v>
      </c>
      <c r="J896" s="521">
        <v>3.6</v>
      </c>
      <c r="K896" s="521">
        <v>0.13</v>
      </c>
      <c r="L896" s="521">
        <v>33.6</v>
      </c>
      <c r="M896" s="72">
        <v>670</v>
      </c>
      <c r="N896" s="128">
        <f t="shared" si="20"/>
        <v>3.35</v>
      </c>
    </row>
    <row r="897" spans="1:14" x14ac:dyDescent="0.2">
      <c r="A897" s="521"/>
      <c r="B897" s="474"/>
      <c r="C897" s="474"/>
      <c r="D897" s="474"/>
      <c r="E897" s="521" t="s">
        <v>22</v>
      </c>
      <c r="F897" s="521">
        <v>1</v>
      </c>
      <c r="G897" s="521"/>
      <c r="H897" s="498"/>
      <c r="I897" s="521"/>
      <c r="J897" s="521"/>
      <c r="K897" s="521"/>
      <c r="L897" s="521"/>
      <c r="M897" s="72">
        <v>16</v>
      </c>
      <c r="N897" s="128">
        <f t="shared" si="20"/>
        <v>1.6E-2</v>
      </c>
    </row>
    <row r="898" spans="1:14" ht="11.25" customHeight="1" x14ac:dyDescent="0.2">
      <c r="A898" s="92" t="s">
        <v>204</v>
      </c>
      <c r="B898" s="482" t="s">
        <v>120</v>
      </c>
      <c r="C898" s="482"/>
      <c r="D898" s="482"/>
      <c r="E898" s="92" t="s">
        <v>52</v>
      </c>
      <c r="F898" s="92">
        <v>1</v>
      </c>
      <c r="G898" s="92"/>
      <c r="H898" s="92"/>
      <c r="I898" s="92"/>
      <c r="J898" s="92">
        <v>0.99</v>
      </c>
      <c r="K898" s="92"/>
      <c r="L898" s="92">
        <v>8.99</v>
      </c>
      <c r="M898" s="72">
        <v>140</v>
      </c>
      <c r="N898" s="128">
        <f t="shared" si="20"/>
        <v>0.14000000000000001</v>
      </c>
    </row>
    <row r="899" spans="1:14" x14ac:dyDescent="0.2">
      <c r="A899" s="92"/>
      <c r="B899" s="479"/>
      <c r="C899" s="479"/>
      <c r="D899" s="479"/>
      <c r="E899" s="92" t="s">
        <v>65</v>
      </c>
      <c r="F899" s="92">
        <v>2.5</v>
      </c>
      <c r="G899" s="92"/>
      <c r="H899" s="92"/>
      <c r="I899" s="92">
        <v>0.26</v>
      </c>
      <c r="J899" s="92">
        <v>0.02</v>
      </c>
      <c r="K899" s="92">
        <v>1.71</v>
      </c>
      <c r="L899" s="92">
        <v>8.35</v>
      </c>
      <c r="M899" s="72">
        <v>40</v>
      </c>
      <c r="N899" s="128">
        <f t="shared" si="20"/>
        <v>0.1</v>
      </c>
    </row>
    <row r="900" spans="1:14" ht="13.5" customHeight="1" x14ac:dyDescent="0.2">
      <c r="A900" s="92"/>
      <c r="B900" s="479"/>
      <c r="C900" s="479"/>
      <c r="D900" s="479"/>
      <c r="E900" s="92" t="s">
        <v>452</v>
      </c>
      <c r="F900" s="92">
        <v>5</v>
      </c>
      <c r="G900" s="92"/>
      <c r="H900" s="92"/>
      <c r="I900" s="92">
        <v>0.18</v>
      </c>
      <c r="J900" s="92" t="s">
        <v>21</v>
      </c>
      <c r="K900" s="92">
        <v>0.62</v>
      </c>
      <c r="L900" s="92">
        <v>3.4</v>
      </c>
      <c r="M900" s="72">
        <v>175</v>
      </c>
      <c r="N900" s="128">
        <f t="shared" si="20"/>
        <v>0.875</v>
      </c>
    </row>
    <row r="901" spans="1:14" x14ac:dyDescent="0.2">
      <c r="A901" s="92"/>
      <c r="B901" s="479"/>
      <c r="C901" s="479"/>
      <c r="D901" s="479"/>
      <c r="E901" s="92" t="s">
        <v>44</v>
      </c>
      <c r="F901" s="92">
        <v>5</v>
      </c>
      <c r="G901" s="92">
        <v>4</v>
      </c>
      <c r="H901" s="92"/>
      <c r="I901" s="92">
        <v>0.05</v>
      </c>
      <c r="J901" s="92">
        <v>0</v>
      </c>
      <c r="K901" s="92">
        <v>0.28000000000000003</v>
      </c>
      <c r="L901" s="92">
        <v>1.32</v>
      </c>
      <c r="M901" s="72">
        <v>45</v>
      </c>
      <c r="N901" s="128">
        <f t="shared" si="20"/>
        <v>0.22500000000000001</v>
      </c>
    </row>
    <row r="902" spans="1:14" x14ac:dyDescent="0.2">
      <c r="A902" s="92"/>
      <c r="B902" s="479"/>
      <c r="C902" s="479"/>
      <c r="D902" s="479"/>
      <c r="E902" s="92" t="s">
        <v>53</v>
      </c>
      <c r="F902" s="92">
        <v>1.2</v>
      </c>
      <c r="G902" s="92">
        <v>1</v>
      </c>
      <c r="H902" s="92"/>
      <c r="I902" s="92">
        <v>0.01</v>
      </c>
      <c r="J902" s="92" t="s">
        <v>21</v>
      </c>
      <c r="K902" s="92">
        <v>0.09</v>
      </c>
      <c r="L902" s="92">
        <v>0.41</v>
      </c>
      <c r="M902" s="72">
        <v>40</v>
      </c>
      <c r="N902" s="128">
        <f t="shared" si="20"/>
        <v>4.8000000000000001E-2</v>
      </c>
    </row>
    <row r="903" spans="1:14" s="212" customFormat="1" ht="11.25" customHeight="1" x14ac:dyDescent="0.2">
      <c r="A903" s="92"/>
      <c r="B903" s="479"/>
      <c r="C903" s="479"/>
      <c r="D903" s="479"/>
      <c r="E903" s="92" t="s">
        <v>20</v>
      </c>
      <c r="F903" s="92">
        <v>0.7</v>
      </c>
      <c r="G903" s="92"/>
      <c r="H903" s="92"/>
      <c r="I903" s="92" t="s">
        <v>21</v>
      </c>
      <c r="J903" s="92" t="s">
        <v>21</v>
      </c>
      <c r="K903" s="92">
        <v>0.79</v>
      </c>
      <c r="L903" s="92">
        <v>3.03</v>
      </c>
      <c r="M903" s="72">
        <v>80</v>
      </c>
      <c r="N903" s="128">
        <f t="shared" si="20"/>
        <v>5.6000000000000001E-2</v>
      </c>
    </row>
    <row r="904" spans="1:14" ht="11.25" customHeight="1" x14ac:dyDescent="0.2">
      <c r="A904" s="521" t="s">
        <v>182</v>
      </c>
      <c r="B904" s="541" t="s">
        <v>183</v>
      </c>
      <c r="C904" s="484"/>
      <c r="D904" s="484"/>
      <c r="E904" s="521" t="s">
        <v>46</v>
      </c>
      <c r="F904" s="521">
        <v>25</v>
      </c>
      <c r="G904" s="521">
        <v>22</v>
      </c>
      <c r="H904" s="498"/>
      <c r="I904" s="521">
        <v>0.1</v>
      </c>
      <c r="J904" s="521">
        <v>0.09</v>
      </c>
      <c r="K904" s="521">
        <v>2.2000000000000002</v>
      </c>
      <c r="L904" s="521">
        <v>9.9</v>
      </c>
      <c r="M904" s="72">
        <v>100</v>
      </c>
      <c r="N904" s="128">
        <f t="shared" si="20"/>
        <v>2.5</v>
      </c>
    </row>
    <row r="905" spans="1:14" x14ac:dyDescent="0.2">
      <c r="A905" s="521"/>
      <c r="B905" s="542"/>
      <c r="C905" s="485">
        <v>200</v>
      </c>
      <c r="D905" s="485">
        <v>200</v>
      </c>
      <c r="E905" s="521" t="s">
        <v>20</v>
      </c>
      <c r="F905" s="521">
        <v>20</v>
      </c>
      <c r="G905" s="521">
        <v>20</v>
      </c>
      <c r="H905" s="498"/>
      <c r="I905" s="521"/>
      <c r="J905" s="521"/>
      <c r="K905" s="521">
        <v>19.96</v>
      </c>
      <c r="L905" s="521">
        <v>75.8</v>
      </c>
      <c r="M905" s="72">
        <v>80</v>
      </c>
      <c r="N905" s="128">
        <f t="shared" si="20"/>
        <v>1.6</v>
      </c>
    </row>
    <row r="906" spans="1:14" x14ac:dyDescent="0.2">
      <c r="A906" s="521"/>
      <c r="B906" s="474" t="s">
        <v>72</v>
      </c>
      <c r="C906" s="474" t="s">
        <v>378</v>
      </c>
      <c r="D906" s="474" t="s">
        <v>379</v>
      </c>
      <c r="E906" s="83" t="s">
        <v>73</v>
      </c>
      <c r="F906" s="83">
        <v>40</v>
      </c>
      <c r="G906" s="83">
        <v>40</v>
      </c>
      <c r="H906" s="84">
        <v>40</v>
      </c>
      <c r="I906" s="521">
        <v>3.48</v>
      </c>
      <c r="J906" s="521">
        <v>0.6</v>
      </c>
      <c r="K906" s="521">
        <v>16</v>
      </c>
      <c r="L906" s="521">
        <v>83.6</v>
      </c>
      <c r="M906" s="72">
        <v>65</v>
      </c>
      <c r="N906" s="128">
        <f t="shared" si="20"/>
        <v>2.6</v>
      </c>
    </row>
    <row r="907" spans="1:14" x14ac:dyDescent="0.2">
      <c r="A907" s="521"/>
      <c r="B907" s="474"/>
      <c r="C907" s="474"/>
      <c r="D907" s="474"/>
      <c r="E907" s="521" t="s">
        <v>74</v>
      </c>
      <c r="F907" s="521">
        <v>80</v>
      </c>
      <c r="G907" s="521">
        <v>80</v>
      </c>
      <c r="H907" s="498">
        <v>80</v>
      </c>
      <c r="I907" s="521">
        <v>5.28</v>
      </c>
      <c r="J907" s="521">
        <v>0.96</v>
      </c>
      <c r="K907" s="521">
        <v>28.24</v>
      </c>
      <c r="L907" s="521">
        <v>144.80000000000001</v>
      </c>
      <c r="M907" s="72">
        <v>51</v>
      </c>
      <c r="N907" s="128">
        <f t="shared" si="20"/>
        <v>4.08</v>
      </c>
    </row>
    <row r="908" spans="1:14" ht="15" customHeight="1" x14ac:dyDescent="0.2">
      <c r="A908" s="92" t="s">
        <v>240</v>
      </c>
      <c r="B908" s="536" t="s">
        <v>241</v>
      </c>
      <c r="C908" s="479"/>
      <c r="D908" s="479"/>
      <c r="E908" s="92" t="s">
        <v>130</v>
      </c>
      <c r="F908" s="92">
        <v>1.74</v>
      </c>
      <c r="G908" s="92">
        <v>1.74</v>
      </c>
      <c r="H908" s="92"/>
      <c r="I908" s="92">
        <v>0.17</v>
      </c>
      <c r="J908" s="92">
        <v>0.02</v>
      </c>
      <c r="K908" s="92">
        <v>1.19</v>
      </c>
      <c r="L908" s="92">
        <v>5.81</v>
      </c>
      <c r="M908" s="72">
        <v>40</v>
      </c>
      <c r="N908" s="128">
        <f t="shared" si="20"/>
        <v>6.9599999999999995E-2</v>
      </c>
    </row>
    <row r="909" spans="1:14" ht="12" customHeight="1" x14ac:dyDescent="0.2">
      <c r="A909" s="539" t="s">
        <v>242</v>
      </c>
      <c r="B909" s="536"/>
      <c r="C909" s="479">
        <v>75</v>
      </c>
      <c r="D909" s="479">
        <v>75</v>
      </c>
      <c r="E909" s="92" t="s">
        <v>65</v>
      </c>
      <c r="F909" s="92">
        <v>37</v>
      </c>
      <c r="G909" s="92">
        <v>37</v>
      </c>
      <c r="H909" s="92"/>
      <c r="I909" s="92">
        <v>3.81</v>
      </c>
      <c r="J909" s="92">
        <v>0.4</v>
      </c>
      <c r="K909" s="92">
        <v>25.48</v>
      </c>
      <c r="L909" s="92">
        <v>123.6</v>
      </c>
      <c r="M909" s="72">
        <v>40</v>
      </c>
      <c r="N909" s="128">
        <f t="shared" si="20"/>
        <v>1.48</v>
      </c>
    </row>
    <row r="910" spans="1:14" x14ac:dyDescent="0.2">
      <c r="A910" s="540"/>
      <c r="B910" s="479"/>
      <c r="C910" s="479"/>
      <c r="D910" s="479"/>
      <c r="E910" s="92" t="s">
        <v>20</v>
      </c>
      <c r="F910" s="92">
        <v>20</v>
      </c>
      <c r="G910" s="92">
        <v>20</v>
      </c>
      <c r="H910" s="92"/>
      <c r="I910" s="92" t="s">
        <v>21</v>
      </c>
      <c r="J910" s="92" t="s">
        <v>21</v>
      </c>
      <c r="K910" s="92">
        <v>1.96</v>
      </c>
      <c r="L910" s="92">
        <v>7.8</v>
      </c>
      <c r="M910" s="72">
        <v>80</v>
      </c>
      <c r="N910" s="128">
        <f t="shared" si="20"/>
        <v>1.6</v>
      </c>
    </row>
    <row r="911" spans="1:14" x14ac:dyDescent="0.2">
      <c r="A911" s="92"/>
      <c r="B911" s="479"/>
      <c r="C911" s="479"/>
      <c r="D911" s="479"/>
      <c r="E911" s="92" t="s">
        <v>23</v>
      </c>
      <c r="F911" s="92">
        <v>1.68</v>
      </c>
      <c r="G911" s="92">
        <v>1.68</v>
      </c>
      <c r="H911" s="92"/>
      <c r="I911" s="92">
        <v>0.01</v>
      </c>
      <c r="J911" s="92">
        <v>1.22</v>
      </c>
      <c r="K911" s="92">
        <v>0.04</v>
      </c>
      <c r="L911" s="92">
        <v>11.1</v>
      </c>
      <c r="M911" s="72">
        <v>670</v>
      </c>
      <c r="N911" s="128">
        <f t="shared" si="20"/>
        <v>1.1255999999999999</v>
      </c>
    </row>
    <row r="912" spans="1:14" x14ac:dyDescent="0.2">
      <c r="A912" s="92"/>
      <c r="B912" s="479"/>
      <c r="C912" s="479"/>
      <c r="D912" s="479"/>
      <c r="E912" s="92" t="s">
        <v>92</v>
      </c>
      <c r="F912" s="92">
        <v>0.48</v>
      </c>
      <c r="G912" s="92">
        <v>20</v>
      </c>
      <c r="H912" s="92"/>
      <c r="I912" s="92">
        <v>0.2</v>
      </c>
      <c r="J912" s="92">
        <v>0.2</v>
      </c>
      <c r="K912" s="92">
        <v>0.01</v>
      </c>
      <c r="L912" s="92">
        <v>2.73</v>
      </c>
      <c r="M912" s="72">
        <v>12</v>
      </c>
      <c r="N912" s="128">
        <f>F912*M912</f>
        <v>5.76</v>
      </c>
    </row>
    <row r="913" spans="1:14" x14ac:dyDescent="0.2">
      <c r="A913" s="92"/>
      <c r="B913" s="479"/>
      <c r="C913" s="479"/>
      <c r="D913" s="479"/>
      <c r="E913" s="92" t="s">
        <v>22</v>
      </c>
      <c r="F913" s="92">
        <v>5.0000000000000001E-3</v>
      </c>
      <c r="G913" s="92">
        <v>5.0000000000000001E-3</v>
      </c>
      <c r="H913" s="92"/>
      <c r="I913" s="92" t="s">
        <v>21</v>
      </c>
      <c r="J913" s="92" t="s">
        <v>21</v>
      </c>
      <c r="K913" s="92" t="s">
        <v>21</v>
      </c>
      <c r="L913" s="92" t="s">
        <v>21</v>
      </c>
      <c r="M913" s="72">
        <v>16</v>
      </c>
      <c r="N913" s="128">
        <f t="shared" si="20"/>
        <v>8.0000000000000007E-5</v>
      </c>
    </row>
    <row r="914" spans="1:14" x14ac:dyDescent="0.2">
      <c r="A914" s="92"/>
      <c r="B914" s="479"/>
      <c r="C914" s="479"/>
      <c r="D914" s="479"/>
      <c r="E914" s="92" t="s">
        <v>129</v>
      </c>
      <c r="F914" s="92">
        <v>1.1000000000000001</v>
      </c>
      <c r="G914" s="92">
        <v>1.1000000000000001</v>
      </c>
      <c r="H914" s="92"/>
      <c r="I914" s="92" t="s">
        <v>21</v>
      </c>
      <c r="J914" s="92" t="s">
        <v>21</v>
      </c>
      <c r="K914" s="92" t="s">
        <v>21</v>
      </c>
      <c r="L914" s="92" t="s">
        <v>21</v>
      </c>
      <c r="M914" s="72">
        <v>400</v>
      </c>
      <c r="N914" s="128">
        <f t="shared" si="20"/>
        <v>0.44000000000000006</v>
      </c>
    </row>
    <row r="915" spans="1:14" ht="12" customHeight="1" x14ac:dyDescent="0.2">
      <c r="A915" s="92"/>
      <c r="B915" s="479"/>
      <c r="C915" s="479"/>
      <c r="D915" s="479"/>
      <c r="E915" s="92" t="s">
        <v>305</v>
      </c>
      <c r="F915" s="92">
        <v>25.2</v>
      </c>
      <c r="G915" s="92">
        <v>25.2</v>
      </c>
      <c r="H915" s="92"/>
      <c r="I915" s="92">
        <v>4.21</v>
      </c>
      <c r="J915" s="92">
        <v>2.27</v>
      </c>
      <c r="K915" s="92">
        <v>0.5</v>
      </c>
      <c r="L915" s="92">
        <v>40.07</v>
      </c>
      <c r="M915" s="72">
        <v>310</v>
      </c>
      <c r="N915" s="128">
        <f t="shared" si="20"/>
        <v>7.8120000000000003</v>
      </c>
    </row>
    <row r="916" spans="1:14" x14ac:dyDescent="0.2">
      <c r="A916" s="92"/>
      <c r="B916" s="479"/>
      <c r="C916" s="479"/>
      <c r="D916" s="479"/>
      <c r="E916" s="92" t="s">
        <v>92</v>
      </c>
      <c r="F916" s="92">
        <v>0.06</v>
      </c>
      <c r="G916" s="92">
        <v>2.4</v>
      </c>
      <c r="H916" s="92"/>
      <c r="I916" s="92">
        <v>0.43</v>
      </c>
      <c r="J916" s="92">
        <v>0.39</v>
      </c>
      <c r="K916" s="92">
        <v>0.02</v>
      </c>
      <c r="L916" s="92">
        <v>5.3</v>
      </c>
      <c r="M916" s="72">
        <v>12</v>
      </c>
      <c r="N916" s="128">
        <f>F916*M916</f>
        <v>0.72</v>
      </c>
    </row>
    <row r="917" spans="1:14" x14ac:dyDescent="0.2">
      <c r="A917" s="92"/>
      <c r="B917" s="479"/>
      <c r="C917" s="479"/>
      <c r="D917" s="479"/>
      <c r="E917" s="92" t="s">
        <v>20</v>
      </c>
      <c r="F917" s="92">
        <v>2.4</v>
      </c>
      <c r="G917" s="92">
        <v>2.4</v>
      </c>
      <c r="H917" s="92"/>
      <c r="I917" s="92" t="s">
        <v>21</v>
      </c>
      <c r="J917" s="92" t="s">
        <v>21</v>
      </c>
      <c r="K917" s="92">
        <v>2.39</v>
      </c>
      <c r="L917" s="92">
        <v>9.09</v>
      </c>
      <c r="M917" s="72">
        <v>80</v>
      </c>
      <c r="N917" s="128">
        <f t="shared" si="20"/>
        <v>0.192</v>
      </c>
    </row>
    <row r="918" spans="1:14" x14ac:dyDescent="0.2">
      <c r="A918" s="92"/>
      <c r="B918" s="479"/>
      <c r="C918" s="479"/>
      <c r="D918" s="479"/>
      <c r="E918" s="92" t="s">
        <v>65</v>
      </c>
      <c r="F918" s="92">
        <v>1.2</v>
      </c>
      <c r="G918" s="92">
        <v>1.2</v>
      </c>
      <c r="H918" s="92"/>
      <c r="I918" s="92" t="s">
        <v>21</v>
      </c>
      <c r="J918" s="92" t="s">
        <v>21</v>
      </c>
      <c r="K918" s="102">
        <v>1</v>
      </c>
      <c r="L918" s="102">
        <v>4</v>
      </c>
      <c r="M918" s="72">
        <v>40</v>
      </c>
      <c r="N918" s="128">
        <f t="shared" si="20"/>
        <v>4.8000000000000001E-2</v>
      </c>
    </row>
    <row r="919" spans="1:14" ht="12.75" customHeight="1" x14ac:dyDescent="0.2">
      <c r="A919" s="92"/>
      <c r="B919" s="479"/>
      <c r="C919" s="479"/>
      <c r="D919" s="479"/>
      <c r="E919" s="92" t="s">
        <v>80</v>
      </c>
      <c r="F919" s="92">
        <v>0.04</v>
      </c>
      <c r="G919" s="92">
        <v>1.6</v>
      </c>
      <c r="H919" s="92"/>
      <c r="I919" s="92">
        <v>0.18</v>
      </c>
      <c r="J919" s="92">
        <v>0.17</v>
      </c>
      <c r="K919" s="92" t="s">
        <v>21</v>
      </c>
      <c r="L919" s="92">
        <v>2.35</v>
      </c>
      <c r="M919" s="72">
        <v>12</v>
      </c>
      <c r="N919" s="128">
        <f>F919*M919</f>
        <v>0.48</v>
      </c>
    </row>
    <row r="920" spans="1:14" ht="21.75" customHeight="1" x14ac:dyDescent="0.2">
      <c r="A920" s="92"/>
      <c r="B920" s="479"/>
      <c r="C920" s="479"/>
      <c r="D920" s="479"/>
      <c r="E920" s="92" t="s">
        <v>82</v>
      </c>
      <c r="F920" s="92">
        <v>0.25</v>
      </c>
      <c r="G920" s="92">
        <v>0.25</v>
      </c>
      <c r="H920" s="92"/>
      <c r="I920" s="92" t="s">
        <v>21</v>
      </c>
      <c r="J920" s="92">
        <v>0.24</v>
      </c>
      <c r="K920" s="92" t="s">
        <v>21</v>
      </c>
      <c r="L920" s="92">
        <v>2.25</v>
      </c>
      <c r="M920" s="72">
        <v>140</v>
      </c>
      <c r="N920" s="128">
        <f t="shared" ref="N920:N983" si="21">F920*M920/1000</f>
        <v>3.5000000000000003E-2</v>
      </c>
    </row>
    <row r="921" spans="1:14" x14ac:dyDescent="0.2">
      <c r="A921" s="92"/>
      <c r="B921" s="474" t="s">
        <v>462</v>
      </c>
      <c r="C921" s="474">
        <v>100</v>
      </c>
      <c r="D921" s="474">
        <v>100</v>
      </c>
      <c r="E921" s="521" t="s">
        <v>462</v>
      </c>
      <c r="F921" s="521">
        <v>100</v>
      </c>
      <c r="G921" s="521">
        <v>100</v>
      </c>
      <c r="H921" s="498"/>
      <c r="I921" s="77">
        <v>0.2</v>
      </c>
      <c r="J921" s="77">
        <v>5.4</v>
      </c>
      <c r="K921" s="77">
        <v>32</v>
      </c>
      <c r="L921" s="77">
        <v>144</v>
      </c>
      <c r="M921" s="72">
        <v>500</v>
      </c>
      <c r="N921" s="128">
        <f t="shared" si="21"/>
        <v>50</v>
      </c>
    </row>
    <row r="922" spans="1:14" ht="11.25" customHeight="1" x14ac:dyDescent="0.2">
      <c r="A922" s="552" t="s">
        <v>134</v>
      </c>
      <c r="B922" s="553"/>
      <c r="C922" s="494"/>
      <c r="D922" s="494"/>
      <c r="E922" s="92"/>
      <c r="F922" s="92"/>
      <c r="G922" s="92"/>
      <c r="H922" s="92"/>
      <c r="I922" s="120" t="e">
        <f>I921+#REF!+#REF!+#REF!+#REF!+#REF!+#REF!+#REF!</f>
        <v>#REF!</v>
      </c>
      <c r="J922" s="120" t="e">
        <f>J921+#REF!+#REF!+#REF!+#REF!+#REF!+#REF!+#REF!</f>
        <v>#REF!</v>
      </c>
      <c r="K922" s="120" t="e">
        <f>K921+#REF!+#REF!+#REF!+#REF!+#REF!+#REF!+#REF!</f>
        <v>#REF!</v>
      </c>
      <c r="L922" s="120" t="e">
        <f>L921+#REF!+#REF!+#REF!+#REF!+#REF!+#REF!+#REF!</f>
        <v>#REF!</v>
      </c>
      <c r="M922" s="120"/>
      <c r="N922" s="129">
        <f>SUM(N877:N921)</f>
        <v>142.30507999999998</v>
      </c>
    </row>
    <row r="923" spans="1:14" x14ac:dyDescent="0.2">
      <c r="A923" s="632" t="s">
        <v>245</v>
      </c>
      <c r="B923" s="633"/>
      <c r="C923" s="527"/>
      <c r="D923" s="527"/>
      <c r="E923" s="452"/>
      <c r="F923" s="452"/>
      <c r="G923" s="452"/>
      <c r="H923" s="444"/>
      <c r="I923" s="453" t="e">
        <f>I922+I875</f>
        <v>#REF!</v>
      </c>
      <c r="J923" s="453" t="e">
        <f>J922+J875</f>
        <v>#REF!</v>
      </c>
      <c r="K923" s="453" t="e">
        <f>K922+K875</f>
        <v>#REF!</v>
      </c>
      <c r="L923" s="453" t="e">
        <f>L922+L875</f>
        <v>#REF!</v>
      </c>
      <c r="M923" s="453"/>
      <c r="N923" s="438">
        <f>N922+N875</f>
        <v>259.17271999999997</v>
      </c>
    </row>
    <row r="924" spans="1:14" ht="20.399999999999999" x14ac:dyDescent="0.2">
      <c r="A924" s="486" t="s">
        <v>1</v>
      </c>
      <c r="B924" s="475" t="s">
        <v>2</v>
      </c>
      <c r="C924" s="475"/>
      <c r="D924" s="475"/>
      <c r="E924" s="486" t="s">
        <v>3</v>
      </c>
      <c r="F924" s="486" t="s">
        <v>4</v>
      </c>
      <c r="G924" s="486" t="s">
        <v>5</v>
      </c>
      <c r="H924" s="486" t="s">
        <v>6</v>
      </c>
      <c r="I924" s="486" t="s">
        <v>7</v>
      </c>
      <c r="J924" s="486" t="s">
        <v>8</v>
      </c>
      <c r="K924" s="486" t="s">
        <v>9</v>
      </c>
      <c r="L924" s="486" t="s">
        <v>10</v>
      </c>
      <c r="M924" s="72" t="s">
        <v>11</v>
      </c>
      <c r="N924" s="128"/>
    </row>
    <row r="925" spans="1:14" ht="11.25" customHeight="1" x14ac:dyDescent="0.2">
      <c r="A925" s="634" t="s">
        <v>318</v>
      </c>
      <c r="B925" s="635"/>
      <c r="C925" s="494"/>
      <c r="D925" s="494"/>
      <c r="E925" s="92"/>
      <c r="F925" s="92"/>
      <c r="G925" s="92"/>
      <c r="H925" s="92"/>
      <c r="I925" s="92"/>
      <c r="J925" s="92"/>
      <c r="K925" s="92"/>
      <c r="L925" s="92"/>
      <c r="M925" s="72"/>
      <c r="N925" s="128"/>
    </row>
    <row r="926" spans="1:14" ht="11.25" customHeight="1" x14ac:dyDescent="0.2">
      <c r="A926" s="551" t="s">
        <v>14</v>
      </c>
      <c r="B926" s="552"/>
      <c r="C926" s="493"/>
      <c r="D926" s="493"/>
      <c r="E926" s="92"/>
      <c r="F926" s="92"/>
      <c r="G926" s="92"/>
      <c r="H926" s="92"/>
      <c r="I926" s="92"/>
      <c r="J926" s="92"/>
      <c r="K926" s="92"/>
      <c r="L926" s="92"/>
      <c r="M926" s="72"/>
      <c r="N926" s="128"/>
    </row>
    <row r="927" spans="1:14" x14ac:dyDescent="0.2">
      <c r="A927" s="92"/>
      <c r="B927" s="479" t="s">
        <v>201</v>
      </c>
      <c r="C927" s="479">
        <v>40</v>
      </c>
      <c r="D927" s="479">
        <v>40</v>
      </c>
      <c r="E927" s="92" t="s">
        <v>247</v>
      </c>
      <c r="F927" s="92">
        <v>1</v>
      </c>
      <c r="G927" s="92">
        <v>39.15</v>
      </c>
      <c r="H927" s="92"/>
      <c r="I927" s="492">
        <v>5.72</v>
      </c>
      <c r="J927" s="492">
        <v>4.5999999999999996</v>
      </c>
      <c r="K927" s="492">
        <v>0.28000000000000003</v>
      </c>
      <c r="L927" s="492">
        <v>61.47</v>
      </c>
      <c r="M927" s="72">
        <v>12</v>
      </c>
      <c r="N927" s="128">
        <v>9.57</v>
      </c>
    </row>
    <row r="928" spans="1:14" ht="11.25" customHeight="1" x14ac:dyDescent="0.2">
      <c r="A928" s="521" t="s">
        <v>135</v>
      </c>
      <c r="B928" s="541" t="s">
        <v>136</v>
      </c>
      <c r="C928" s="484"/>
      <c r="D928" s="484"/>
      <c r="E928" s="521" t="s">
        <v>90</v>
      </c>
      <c r="F928" s="521">
        <v>83</v>
      </c>
      <c r="G928" s="521">
        <v>82</v>
      </c>
      <c r="H928" s="498"/>
      <c r="I928" s="521">
        <v>14.9</v>
      </c>
      <c r="J928" s="521">
        <v>0.5</v>
      </c>
      <c r="K928" s="521">
        <v>1.49</v>
      </c>
      <c r="L928" s="521">
        <v>73.040000000000006</v>
      </c>
      <c r="M928" s="72">
        <v>310</v>
      </c>
      <c r="N928" s="128">
        <f t="shared" si="21"/>
        <v>25.73</v>
      </c>
    </row>
    <row r="929" spans="1:14" x14ac:dyDescent="0.2">
      <c r="A929" s="521"/>
      <c r="B929" s="542"/>
      <c r="C929" s="485" t="s">
        <v>382</v>
      </c>
      <c r="D929" s="485" t="s">
        <v>381</v>
      </c>
      <c r="E929" s="521" t="s">
        <v>20</v>
      </c>
      <c r="F929" s="521">
        <v>10</v>
      </c>
      <c r="G929" s="521">
        <v>10</v>
      </c>
      <c r="H929" s="498"/>
      <c r="I929" s="521" t="s">
        <v>21</v>
      </c>
      <c r="J929" s="521" t="s">
        <v>21</v>
      </c>
      <c r="K929" s="521">
        <v>9.98</v>
      </c>
      <c r="L929" s="521">
        <v>37.9</v>
      </c>
      <c r="M929" s="72">
        <v>80</v>
      </c>
      <c r="N929" s="128">
        <f t="shared" si="21"/>
        <v>0.8</v>
      </c>
    </row>
    <row r="930" spans="1:14" x14ac:dyDescent="0.2">
      <c r="A930" s="521" t="s">
        <v>138</v>
      </c>
      <c r="B930" s="474"/>
      <c r="C930" s="474"/>
      <c r="D930" s="474"/>
      <c r="E930" s="521" t="s">
        <v>92</v>
      </c>
      <c r="F930" s="521">
        <v>0.3</v>
      </c>
      <c r="G930" s="521">
        <v>12</v>
      </c>
      <c r="H930" s="498"/>
      <c r="I930" s="521">
        <v>1.52</v>
      </c>
      <c r="J930" s="521">
        <v>1.1499999999999999</v>
      </c>
      <c r="K930" s="521"/>
      <c r="L930" s="521">
        <v>16.39</v>
      </c>
      <c r="M930" s="72">
        <v>12</v>
      </c>
      <c r="N930" s="128">
        <f>F930*M930</f>
        <v>3.5999999999999996</v>
      </c>
    </row>
    <row r="931" spans="1:14" x14ac:dyDescent="0.2">
      <c r="A931" s="521"/>
      <c r="B931" s="474"/>
      <c r="C931" s="474"/>
      <c r="D931" s="474"/>
      <c r="E931" s="521" t="s">
        <v>139</v>
      </c>
      <c r="F931" s="521">
        <v>5</v>
      </c>
      <c r="G931" s="521">
        <v>5</v>
      </c>
      <c r="H931" s="498"/>
      <c r="I931" s="521">
        <v>0.04</v>
      </c>
      <c r="J931" s="521">
        <v>3.63</v>
      </c>
      <c r="K931" s="521">
        <v>0.13</v>
      </c>
      <c r="L931" s="521">
        <v>33.049999999999997</v>
      </c>
      <c r="M931" s="72">
        <v>670</v>
      </c>
      <c r="N931" s="128">
        <f t="shared" si="21"/>
        <v>3.35</v>
      </c>
    </row>
    <row r="932" spans="1:14" ht="12" customHeight="1" x14ac:dyDescent="0.2">
      <c r="A932" s="521"/>
      <c r="B932" s="474"/>
      <c r="C932" s="474"/>
      <c r="D932" s="474"/>
      <c r="E932" s="521" t="s">
        <v>94</v>
      </c>
      <c r="F932" s="521">
        <v>5</v>
      </c>
      <c r="G932" s="521">
        <v>5</v>
      </c>
      <c r="H932" s="498"/>
      <c r="I932" s="521">
        <v>0.28000000000000003</v>
      </c>
      <c r="J932" s="521">
        <v>0.04</v>
      </c>
      <c r="K932" s="521">
        <v>1.81</v>
      </c>
      <c r="L932" s="521">
        <v>8.27</v>
      </c>
      <c r="M932" s="72">
        <v>80</v>
      </c>
      <c r="N932" s="128">
        <f t="shared" si="21"/>
        <v>0.4</v>
      </c>
    </row>
    <row r="933" spans="1:14" x14ac:dyDescent="0.2">
      <c r="A933" s="521"/>
      <c r="B933" s="474"/>
      <c r="C933" s="474"/>
      <c r="D933" s="474"/>
      <c r="E933" s="521" t="s">
        <v>57</v>
      </c>
      <c r="F933" s="521">
        <v>5</v>
      </c>
      <c r="G933" s="521">
        <v>5</v>
      </c>
      <c r="H933" s="498"/>
      <c r="I933" s="521">
        <v>0.14000000000000001</v>
      </c>
      <c r="J933" s="521">
        <v>1</v>
      </c>
      <c r="K933" s="521">
        <v>0.16</v>
      </c>
      <c r="L933" s="521">
        <v>10.3</v>
      </c>
      <c r="M933" s="72">
        <v>190</v>
      </c>
      <c r="N933" s="128">
        <f t="shared" si="21"/>
        <v>0.95</v>
      </c>
    </row>
    <row r="934" spans="1:14" x14ac:dyDescent="0.2">
      <c r="A934" s="521"/>
      <c r="B934" s="474"/>
      <c r="C934" s="474"/>
      <c r="D934" s="474"/>
      <c r="E934" s="521" t="s">
        <v>22</v>
      </c>
      <c r="F934" s="521">
        <v>0.5</v>
      </c>
      <c r="G934" s="521">
        <v>0.5</v>
      </c>
      <c r="H934" s="498"/>
      <c r="I934" s="521" t="s">
        <v>21</v>
      </c>
      <c r="J934" s="521" t="s">
        <v>21</v>
      </c>
      <c r="K934" s="521" t="s">
        <v>21</v>
      </c>
      <c r="L934" s="521" t="s">
        <v>21</v>
      </c>
      <c r="M934" s="72">
        <v>16</v>
      </c>
      <c r="N934" s="128">
        <f t="shared" si="21"/>
        <v>8.0000000000000002E-3</v>
      </c>
    </row>
    <row r="935" spans="1:14" x14ac:dyDescent="0.2">
      <c r="A935" s="521"/>
      <c r="B935" s="474"/>
      <c r="C935" s="474"/>
      <c r="D935" s="474"/>
      <c r="E935" s="521" t="s">
        <v>140</v>
      </c>
      <c r="F935" s="521">
        <v>10</v>
      </c>
      <c r="G935" s="521">
        <v>10</v>
      </c>
      <c r="H935" s="498"/>
      <c r="I935" s="521">
        <v>0.08</v>
      </c>
      <c r="J935" s="521">
        <v>7.25</v>
      </c>
      <c r="K935" s="521">
        <v>0.26</v>
      </c>
      <c r="L935" s="521">
        <v>66.099999999999994</v>
      </c>
      <c r="M935" s="72">
        <v>670</v>
      </c>
      <c r="N935" s="128">
        <f t="shared" si="21"/>
        <v>6.7</v>
      </c>
    </row>
    <row r="936" spans="1:14" x14ac:dyDescent="0.2">
      <c r="A936" s="521"/>
      <c r="B936" s="474"/>
      <c r="C936" s="474"/>
      <c r="D936" s="474"/>
      <c r="E936" s="521" t="s">
        <v>107</v>
      </c>
      <c r="F936" s="521">
        <v>46</v>
      </c>
      <c r="G936" s="521">
        <v>28</v>
      </c>
      <c r="H936" s="498"/>
      <c r="I936" s="521">
        <v>0.18</v>
      </c>
      <c r="J936" s="521">
        <v>0.16</v>
      </c>
      <c r="K936" s="521">
        <v>4.0999999999999996</v>
      </c>
      <c r="L936" s="521">
        <v>18.22</v>
      </c>
      <c r="M936" s="72">
        <v>100</v>
      </c>
      <c r="N936" s="128">
        <f t="shared" si="21"/>
        <v>4.5999999999999996</v>
      </c>
    </row>
    <row r="937" spans="1:14" ht="14.25" customHeight="1" x14ac:dyDescent="0.2">
      <c r="A937" s="521"/>
      <c r="B937" s="531" t="s">
        <v>143</v>
      </c>
      <c r="C937" s="474"/>
      <c r="D937" s="474"/>
      <c r="E937" s="521" t="s">
        <v>144</v>
      </c>
      <c r="F937" s="521">
        <v>4</v>
      </c>
      <c r="G937" s="521"/>
      <c r="H937" s="498"/>
      <c r="I937" s="521">
        <v>0.54</v>
      </c>
      <c r="J937" s="521">
        <v>2.16</v>
      </c>
      <c r="K937" s="521">
        <v>0.74</v>
      </c>
      <c r="L937" s="521">
        <v>24.42</v>
      </c>
      <c r="M937" s="72">
        <v>500</v>
      </c>
      <c r="N937" s="128">
        <f t="shared" si="21"/>
        <v>2</v>
      </c>
    </row>
    <row r="938" spans="1:14" ht="14.25" customHeight="1" x14ac:dyDescent="0.2">
      <c r="A938" s="521" t="s">
        <v>99</v>
      </c>
      <c r="B938" s="531"/>
      <c r="C938" s="474"/>
      <c r="D938" s="474"/>
      <c r="E938" s="521" t="s">
        <v>145</v>
      </c>
      <c r="F938" s="521">
        <v>100</v>
      </c>
      <c r="G938" s="521"/>
      <c r="H938" s="498"/>
      <c r="I938" s="521">
        <v>2.82</v>
      </c>
      <c r="J938" s="521">
        <v>3.2</v>
      </c>
      <c r="K938" s="521">
        <v>4.7300000000000004</v>
      </c>
      <c r="L938" s="521">
        <v>58</v>
      </c>
      <c r="M938" s="72">
        <v>65</v>
      </c>
      <c r="N938" s="128">
        <f t="shared" si="21"/>
        <v>6.5</v>
      </c>
    </row>
    <row r="939" spans="1:14" x14ac:dyDescent="0.2">
      <c r="A939" s="521"/>
      <c r="B939" s="531"/>
      <c r="C939" s="474">
        <v>200</v>
      </c>
      <c r="D939" s="474">
        <v>200</v>
      </c>
      <c r="E939" s="521" t="s">
        <v>20</v>
      </c>
      <c r="F939" s="521">
        <v>11.1</v>
      </c>
      <c r="G939" s="521"/>
      <c r="H939" s="498"/>
      <c r="I939" s="521" t="s">
        <v>21</v>
      </c>
      <c r="J939" s="521" t="s">
        <v>21</v>
      </c>
      <c r="K939" s="521">
        <v>11.087999999999999</v>
      </c>
      <c r="L939" s="521">
        <v>42.67</v>
      </c>
      <c r="M939" s="72">
        <v>80</v>
      </c>
      <c r="N939" s="128">
        <f t="shared" si="21"/>
        <v>0.88800000000000001</v>
      </c>
    </row>
    <row r="940" spans="1:14" ht="11.25" customHeight="1" x14ac:dyDescent="0.2">
      <c r="A940" s="521"/>
      <c r="B940" s="531" t="s">
        <v>30</v>
      </c>
      <c r="C940" s="474">
        <v>70</v>
      </c>
      <c r="D940" s="474">
        <v>90</v>
      </c>
      <c r="E940" s="521" t="s">
        <v>31</v>
      </c>
      <c r="F940" s="521">
        <v>80</v>
      </c>
      <c r="G940" s="521">
        <v>80</v>
      </c>
      <c r="H940" s="498"/>
      <c r="I940" s="521">
        <v>6.96</v>
      </c>
      <c r="J940" s="521">
        <v>1.2</v>
      </c>
      <c r="K940" s="521">
        <v>32.96</v>
      </c>
      <c r="L940" s="521">
        <v>181</v>
      </c>
      <c r="M940" s="72">
        <v>60</v>
      </c>
      <c r="N940" s="128">
        <f t="shared" si="21"/>
        <v>4.8</v>
      </c>
    </row>
    <row r="941" spans="1:14" x14ac:dyDescent="0.2">
      <c r="A941" s="521"/>
      <c r="B941" s="531"/>
      <c r="C941" s="474">
        <v>10</v>
      </c>
      <c r="D941" s="474">
        <v>10</v>
      </c>
      <c r="E941" s="521" t="s">
        <v>32</v>
      </c>
      <c r="F941" s="521">
        <v>10</v>
      </c>
      <c r="G941" s="521"/>
      <c r="H941" s="498"/>
      <c r="I941" s="521">
        <v>2.68</v>
      </c>
      <c r="J941" s="521">
        <v>2.57</v>
      </c>
      <c r="K941" s="521" t="s">
        <v>21</v>
      </c>
      <c r="L941" s="521">
        <v>33.79</v>
      </c>
      <c r="M941" s="72">
        <v>650</v>
      </c>
      <c r="N941" s="128">
        <f t="shared" si="21"/>
        <v>6.5</v>
      </c>
    </row>
    <row r="942" spans="1:14" x14ac:dyDescent="0.2">
      <c r="A942" s="521"/>
      <c r="B942" s="474"/>
      <c r="C942" s="474"/>
      <c r="D942" s="474"/>
      <c r="E942" s="521" t="s">
        <v>33</v>
      </c>
      <c r="F942" s="521">
        <v>10</v>
      </c>
      <c r="G942" s="521"/>
      <c r="H942" s="498"/>
      <c r="I942" s="521">
        <v>0.08</v>
      </c>
      <c r="J942" s="521">
        <v>7.25</v>
      </c>
      <c r="K942" s="521">
        <v>0.26</v>
      </c>
      <c r="L942" s="521">
        <v>66.099999999999994</v>
      </c>
      <c r="M942" s="72">
        <v>670</v>
      </c>
      <c r="N942" s="128">
        <f t="shared" si="21"/>
        <v>6.7</v>
      </c>
    </row>
    <row r="943" spans="1:14" ht="20.399999999999999" x14ac:dyDescent="0.2">
      <c r="A943" s="521"/>
      <c r="B943" s="474" t="s">
        <v>146</v>
      </c>
      <c r="C943" s="474">
        <v>120</v>
      </c>
      <c r="D943" s="474">
        <v>120</v>
      </c>
      <c r="E943" s="521" t="s">
        <v>170</v>
      </c>
      <c r="F943" s="521">
        <v>120</v>
      </c>
      <c r="G943" s="521">
        <v>120</v>
      </c>
      <c r="H943" s="498">
        <v>120</v>
      </c>
      <c r="I943" s="77">
        <v>1.8</v>
      </c>
      <c r="J943" s="77">
        <v>0.84</v>
      </c>
      <c r="K943" s="77">
        <v>18.309999999999999</v>
      </c>
      <c r="L943" s="77">
        <v>74.760000000000005</v>
      </c>
      <c r="M943" s="72">
        <v>170</v>
      </c>
      <c r="N943" s="128">
        <f t="shared" si="21"/>
        <v>20.399999999999999</v>
      </c>
    </row>
    <row r="944" spans="1:14" x14ac:dyDescent="0.2">
      <c r="A944" s="521" t="s">
        <v>38</v>
      </c>
      <c r="B944" s="474" t="s">
        <v>437</v>
      </c>
      <c r="C944" s="474">
        <v>100</v>
      </c>
      <c r="D944" s="474">
        <v>100</v>
      </c>
      <c r="E944" s="521" t="s">
        <v>437</v>
      </c>
      <c r="F944" s="521">
        <v>200</v>
      </c>
      <c r="G944" s="521">
        <v>100</v>
      </c>
      <c r="H944" s="498">
        <v>100</v>
      </c>
      <c r="I944" s="77"/>
      <c r="J944" s="77"/>
      <c r="K944" s="77">
        <v>19</v>
      </c>
      <c r="L944" s="77">
        <v>75</v>
      </c>
      <c r="M944" s="72">
        <v>80</v>
      </c>
      <c r="N944" s="128">
        <f t="shared" si="21"/>
        <v>16</v>
      </c>
    </row>
    <row r="945" spans="1:14" ht="20.399999999999999" x14ac:dyDescent="0.2">
      <c r="A945" s="492"/>
      <c r="B945" s="493" t="s">
        <v>40</v>
      </c>
      <c r="C945" s="493"/>
      <c r="D945" s="493"/>
      <c r="E945" s="492"/>
      <c r="F945" s="492"/>
      <c r="G945" s="492"/>
      <c r="H945" s="492"/>
      <c r="I945" s="120" t="e">
        <f>I927++#REF!+#REF!+#REF!+I943+I944</f>
        <v>#REF!</v>
      </c>
      <c r="J945" s="120" t="e">
        <f>J927++#REF!+#REF!+#REF!+J943+J944</f>
        <v>#REF!</v>
      </c>
      <c r="K945" s="120" t="e">
        <f>K927++#REF!+#REF!+#REF!+K943+K944</f>
        <v>#REF!</v>
      </c>
      <c r="L945" s="120" t="e">
        <f>L927++#REF!+#REF!+#REF!+L943+L944</f>
        <v>#REF!</v>
      </c>
      <c r="M945" s="118"/>
      <c r="N945" s="129">
        <f>SUM(N927:N944)</f>
        <v>119.49600000000001</v>
      </c>
    </row>
    <row r="946" spans="1:14" ht="11.25" customHeight="1" x14ac:dyDescent="0.2">
      <c r="A946" s="551" t="s">
        <v>41</v>
      </c>
      <c r="B946" s="552"/>
      <c r="C946" s="493"/>
      <c r="D946" s="493"/>
      <c r="E946" s="92"/>
      <c r="F946" s="92"/>
      <c r="G946" s="92"/>
      <c r="H946" s="92"/>
      <c r="I946" s="92"/>
      <c r="J946" s="92"/>
      <c r="K946" s="92"/>
      <c r="L946" s="92"/>
      <c r="M946" s="72"/>
      <c r="N946" s="128"/>
    </row>
    <row r="947" spans="1:14" ht="22.5" customHeight="1" x14ac:dyDescent="0.2">
      <c r="A947" s="92" t="s">
        <v>248</v>
      </c>
      <c r="B947" s="536" t="s">
        <v>249</v>
      </c>
      <c r="C947" s="479"/>
      <c r="D947" s="479"/>
      <c r="E947" s="92" t="s">
        <v>149</v>
      </c>
      <c r="F947" s="92">
        <v>111.5</v>
      </c>
      <c r="G947" s="92">
        <v>87.5</v>
      </c>
      <c r="H947" s="92"/>
      <c r="I947" s="92">
        <v>1.67</v>
      </c>
      <c r="J947" s="92">
        <v>0.09</v>
      </c>
      <c r="K947" s="92">
        <v>8.92</v>
      </c>
      <c r="L947" s="92">
        <v>37.46</v>
      </c>
      <c r="M947" s="72">
        <v>35</v>
      </c>
      <c r="N947" s="128">
        <f t="shared" si="21"/>
        <v>3.9024999999999999</v>
      </c>
    </row>
    <row r="948" spans="1:14" ht="11.25" customHeight="1" x14ac:dyDescent="0.2">
      <c r="A948" s="92"/>
      <c r="B948" s="536"/>
      <c r="C948" s="479">
        <v>100</v>
      </c>
      <c r="D948" s="479">
        <v>130</v>
      </c>
      <c r="E948" s="92" t="s">
        <v>46</v>
      </c>
      <c r="F948" s="92">
        <v>35.5</v>
      </c>
      <c r="G948" s="92">
        <v>31.24</v>
      </c>
      <c r="H948" s="92"/>
      <c r="I948" s="92">
        <v>0.14000000000000001</v>
      </c>
      <c r="J948" s="92">
        <v>0.13</v>
      </c>
      <c r="K948" s="92">
        <v>3.25</v>
      </c>
      <c r="L948" s="92">
        <v>14.06</v>
      </c>
      <c r="M948" s="72">
        <v>100</v>
      </c>
      <c r="N948" s="128">
        <f t="shared" si="21"/>
        <v>3.55</v>
      </c>
    </row>
    <row r="949" spans="1:14" ht="11.25" customHeight="1" x14ac:dyDescent="0.2">
      <c r="A949" s="92"/>
      <c r="B949" s="479"/>
      <c r="C949" s="479"/>
      <c r="D949" s="479"/>
      <c r="E949" s="92" t="s">
        <v>189</v>
      </c>
      <c r="F949" s="92">
        <v>5</v>
      </c>
      <c r="G949" s="92">
        <v>5</v>
      </c>
      <c r="H949" s="92"/>
      <c r="I949" s="92"/>
      <c r="J949" s="92">
        <v>4.99</v>
      </c>
      <c r="K949" s="92"/>
      <c r="L949" s="92">
        <v>44.95</v>
      </c>
      <c r="M949" s="72">
        <v>140</v>
      </c>
      <c r="N949" s="128">
        <f t="shared" si="21"/>
        <v>0.7</v>
      </c>
    </row>
    <row r="950" spans="1:14" ht="20.399999999999999" x14ac:dyDescent="0.2">
      <c r="A950" s="92"/>
      <c r="B950" s="479" t="s">
        <v>250</v>
      </c>
      <c r="C950" s="479">
        <v>50</v>
      </c>
      <c r="D950" s="479">
        <v>50</v>
      </c>
      <c r="E950" s="92" t="s">
        <v>20</v>
      </c>
      <c r="F950" s="92">
        <v>2.5</v>
      </c>
      <c r="G950" s="92">
        <v>2.5</v>
      </c>
      <c r="H950" s="92"/>
      <c r="I950" s="92" t="s">
        <v>21</v>
      </c>
      <c r="J950" s="92" t="s">
        <v>21</v>
      </c>
      <c r="K950" s="92">
        <v>3.74</v>
      </c>
      <c r="L950" s="92">
        <v>14.21</v>
      </c>
      <c r="M950" s="72">
        <v>80</v>
      </c>
      <c r="N950" s="128">
        <f t="shared" si="21"/>
        <v>0.2</v>
      </c>
    </row>
    <row r="951" spans="1:14" x14ac:dyDescent="0.2">
      <c r="A951" s="92" t="s">
        <v>251</v>
      </c>
      <c r="B951" s="479"/>
      <c r="C951" s="479"/>
      <c r="D951" s="479"/>
      <c r="E951" s="521" t="s">
        <v>57</v>
      </c>
      <c r="F951" s="92">
        <v>12.5</v>
      </c>
      <c r="G951" s="92">
        <v>12.5</v>
      </c>
      <c r="H951" s="92"/>
      <c r="I951" s="92">
        <v>0.03</v>
      </c>
      <c r="J951" s="92">
        <v>2.4900000000000002</v>
      </c>
      <c r="K951" s="92">
        <v>0.4</v>
      </c>
      <c r="L951" s="92">
        <v>25.75</v>
      </c>
      <c r="M951" s="72">
        <v>190</v>
      </c>
      <c r="N951" s="128">
        <f t="shared" si="21"/>
        <v>2.375</v>
      </c>
    </row>
    <row r="952" spans="1:14" x14ac:dyDescent="0.2">
      <c r="A952" s="92"/>
      <c r="B952" s="479"/>
      <c r="C952" s="479"/>
      <c r="D952" s="479"/>
      <c r="E952" s="92" t="s">
        <v>23</v>
      </c>
      <c r="F952" s="92">
        <v>5</v>
      </c>
      <c r="G952" s="92">
        <v>5</v>
      </c>
      <c r="H952" s="92"/>
      <c r="I952" s="92">
        <v>0.65</v>
      </c>
      <c r="J952" s="92">
        <v>36.25</v>
      </c>
      <c r="K952" s="92">
        <v>0.45</v>
      </c>
      <c r="L952" s="92">
        <v>33.5</v>
      </c>
      <c r="M952" s="72">
        <v>670</v>
      </c>
      <c r="N952" s="128">
        <f t="shared" si="21"/>
        <v>3.35</v>
      </c>
    </row>
    <row r="953" spans="1:14" ht="22.5" customHeight="1" x14ac:dyDescent="0.2">
      <c r="A953" s="92" t="s">
        <v>253</v>
      </c>
      <c r="B953" s="536" t="s">
        <v>254</v>
      </c>
      <c r="C953" s="479"/>
      <c r="D953" s="479"/>
      <c r="E953" s="92" t="s">
        <v>255</v>
      </c>
      <c r="F953" s="92">
        <v>10</v>
      </c>
      <c r="G953" s="92">
        <v>10</v>
      </c>
      <c r="H953" s="92"/>
      <c r="I953" s="92">
        <v>1.07</v>
      </c>
      <c r="J953" s="92">
        <v>0.28000000000000003</v>
      </c>
      <c r="K953" s="92">
        <v>12.45</v>
      </c>
      <c r="L953" s="92">
        <v>33.9</v>
      </c>
      <c r="M953" s="72">
        <v>50</v>
      </c>
      <c r="N953" s="128">
        <f t="shared" si="21"/>
        <v>0.5</v>
      </c>
    </row>
    <row r="954" spans="1:14" x14ac:dyDescent="0.2">
      <c r="A954" s="92"/>
      <c r="B954" s="536"/>
      <c r="C954" s="479" t="s">
        <v>58</v>
      </c>
      <c r="D954" s="479" t="s">
        <v>58</v>
      </c>
      <c r="E954" s="92" t="s">
        <v>51</v>
      </c>
      <c r="F954" s="92">
        <v>100</v>
      </c>
      <c r="G954" s="92">
        <v>75</v>
      </c>
      <c r="H954" s="92"/>
      <c r="I954" s="92">
        <v>2</v>
      </c>
      <c r="J954" s="92">
        <v>0.28000000000000003</v>
      </c>
      <c r="K954" s="92">
        <v>12.45</v>
      </c>
      <c r="L954" s="92">
        <v>57.61</v>
      </c>
      <c r="M954" s="72">
        <v>35</v>
      </c>
      <c r="N954" s="128">
        <f t="shared" si="21"/>
        <v>3.5</v>
      </c>
    </row>
    <row r="955" spans="1:14" x14ac:dyDescent="0.2">
      <c r="A955" s="92"/>
      <c r="B955" s="536"/>
      <c r="C955" s="479"/>
      <c r="D955" s="479"/>
      <c r="E955" s="92" t="s">
        <v>44</v>
      </c>
      <c r="F955" s="92">
        <v>12.5</v>
      </c>
      <c r="G955" s="92">
        <v>10</v>
      </c>
      <c r="H955" s="92"/>
      <c r="I955" s="92">
        <v>0.16</v>
      </c>
      <c r="J955" s="92">
        <v>0.01</v>
      </c>
      <c r="K955" s="92">
        <v>0.84</v>
      </c>
      <c r="L955" s="92">
        <v>3.41</v>
      </c>
      <c r="M955" s="72">
        <v>45</v>
      </c>
      <c r="N955" s="128">
        <f t="shared" si="21"/>
        <v>0.5625</v>
      </c>
    </row>
    <row r="956" spans="1:14" x14ac:dyDescent="0.2">
      <c r="A956" s="92"/>
      <c r="B956" s="479"/>
      <c r="C956" s="479"/>
      <c r="D956" s="479"/>
      <c r="E956" s="92" t="s">
        <v>53</v>
      </c>
      <c r="F956" s="92">
        <v>12</v>
      </c>
      <c r="G956" s="92">
        <v>10</v>
      </c>
      <c r="H956" s="92"/>
      <c r="I956" s="92">
        <v>0.16</v>
      </c>
      <c r="J956" s="92" t="s">
        <v>21</v>
      </c>
      <c r="K956" s="92">
        <v>0.98</v>
      </c>
      <c r="L956" s="92">
        <v>4.13</v>
      </c>
      <c r="M956" s="72">
        <v>40</v>
      </c>
      <c r="N956" s="128">
        <f t="shared" si="21"/>
        <v>0.48</v>
      </c>
    </row>
    <row r="957" spans="1:14" x14ac:dyDescent="0.2">
      <c r="A957" s="92"/>
      <c r="B957" s="479"/>
      <c r="C957" s="479"/>
      <c r="D957" s="479"/>
      <c r="E957" s="92" t="s">
        <v>23</v>
      </c>
      <c r="F957" s="92">
        <v>2.5</v>
      </c>
      <c r="G957" s="92">
        <v>2.5</v>
      </c>
      <c r="H957" s="92"/>
      <c r="I957" s="92">
        <v>2.1999999999999999E-2</v>
      </c>
      <c r="J957" s="92">
        <v>2.0299999999999998</v>
      </c>
      <c r="K957" s="92">
        <v>7.2999999999999995E-2</v>
      </c>
      <c r="L957" s="92">
        <v>18.510000000000002</v>
      </c>
      <c r="M957" s="72">
        <v>670</v>
      </c>
      <c r="N957" s="128">
        <f t="shared" si="21"/>
        <v>1.675</v>
      </c>
    </row>
    <row r="958" spans="1:14" x14ac:dyDescent="0.2">
      <c r="A958" s="92"/>
      <c r="B958" s="479"/>
      <c r="C958" s="479"/>
      <c r="D958" s="479"/>
      <c r="E958" s="92" t="s">
        <v>22</v>
      </c>
      <c r="F958" s="92">
        <v>1</v>
      </c>
      <c r="G958" s="92"/>
      <c r="H958" s="92"/>
      <c r="I958" s="92" t="s">
        <v>21</v>
      </c>
      <c r="J958" s="92" t="s">
        <v>21</v>
      </c>
      <c r="K958" s="92" t="s">
        <v>21</v>
      </c>
      <c r="L958" s="92" t="s">
        <v>21</v>
      </c>
      <c r="M958" s="72">
        <v>16</v>
      </c>
      <c r="N958" s="128">
        <f t="shared" si="21"/>
        <v>1.6E-2</v>
      </c>
    </row>
    <row r="959" spans="1:14" x14ac:dyDescent="0.2">
      <c r="A959" s="92"/>
      <c r="B959" s="479"/>
      <c r="C959" s="479"/>
      <c r="D959" s="479"/>
      <c r="E959" s="92" t="s">
        <v>256</v>
      </c>
      <c r="F959" s="92">
        <v>40</v>
      </c>
      <c r="G959" s="92" t="s">
        <v>115</v>
      </c>
      <c r="H959" s="92"/>
      <c r="I959" s="92">
        <v>10.4</v>
      </c>
      <c r="J959" s="92">
        <v>6.48</v>
      </c>
      <c r="K959" s="92" t="s">
        <v>21</v>
      </c>
      <c r="L959" s="92">
        <v>88.29</v>
      </c>
      <c r="M959" s="72">
        <v>440</v>
      </c>
      <c r="N959" s="128">
        <f t="shared" si="21"/>
        <v>17.600000000000001</v>
      </c>
    </row>
    <row r="960" spans="1:14" ht="20.399999999999999" x14ac:dyDescent="0.2">
      <c r="A960" s="92" t="s">
        <v>257</v>
      </c>
      <c r="B960" s="479" t="s">
        <v>258</v>
      </c>
      <c r="C960" s="479">
        <v>75</v>
      </c>
      <c r="D960" s="479">
        <v>75</v>
      </c>
      <c r="E960" s="92" t="s">
        <v>155</v>
      </c>
      <c r="F960" s="92">
        <v>76</v>
      </c>
      <c r="G960" s="92">
        <v>56</v>
      </c>
      <c r="H960" s="92"/>
      <c r="I960" s="102">
        <v>14.14</v>
      </c>
      <c r="J960" s="102">
        <v>9.1199999999999992</v>
      </c>
      <c r="K960" s="92"/>
      <c r="L960" s="92">
        <v>124.3</v>
      </c>
      <c r="M960" s="72">
        <v>440</v>
      </c>
      <c r="N960" s="128">
        <f t="shared" si="21"/>
        <v>33.44</v>
      </c>
    </row>
    <row r="961" spans="1:14" x14ac:dyDescent="0.2">
      <c r="A961" s="92"/>
      <c r="B961" s="479"/>
      <c r="C961" s="479"/>
      <c r="D961" s="479"/>
      <c r="E961" s="92" t="s">
        <v>53</v>
      </c>
      <c r="F961" s="92">
        <v>10</v>
      </c>
      <c r="G961" s="92">
        <v>8</v>
      </c>
      <c r="H961" s="92"/>
      <c r="I961" s="92"/>
      <c r="J961" s="92" t="s">
        <v>21</v>
      </c>
      <c r="K961" s="92">
        <v>1.04</v>
      </c>
      <c r="L961" s="92">
        <v>2.75</v>
      </c>
      <c r="M961" s="72">
        <v>40</v>
      </c>
      <c r="N961" s="128">
        <f t="shared" si="21"/>
        <v>0.4</v>
      </c>
    </row>
    <row r="962" spans="1:14" x14ac:dyDescent="0.2">
      <c r="A962" s="92"/>
      <c r="B962" s="479"/>
      <c r="C962" s="479"/>
      <c r="D962" s="479"/>
      <c r="E962" s="92" t="s">
        <v>22</v>
      </c>
      <c r="F962" s="92">
        <v>1</v>
      </c>
      <c r="G962" s="92">
        <v>1</v>
      </c>
      <c r="H962" s="92"/>
      <c r="I962" s="92" t="s">
        <v>21</v>
      </c>
      <c r="J962" s="92" t="s">
        <v>21</v>
      </c>
      <c r="K962" s="92" t="s">
        <v>21</v>
      </c>
      <c r="L962" s="92" t="s">
        <v>21</v>
      </c>
      <c r="M962" s="72">
        <v>16</v>
      </c>
      <c r="N962" s="128">
        <f t="shared" si="21"/>
        <v>1.6E-2</v>
      </c>
    </row>
    <row r="963" spans="1:14" x14ac:dyDescent="0.2">
      <c r="A963" s="92"/>
      <c r="B963" s="479"/>
      <c r="C963" s="479"/>
      <c r="D963" s="479"/>
      <c r="E963" s="92" t="s">
        <v>259</v>
      </c>
      <c r="F963" s="92">
        <v>14</v>
      </c>
      <c r="G963" s="92">
        <v>14</v>
      </c>
      <c r="H963" s="92"/>
      <c r="I963" s="92">
        <v>1.21</v>
      </c>
      <c r="J963" s="92">
        <v>0.21</v>
      </c>
      <c r="K963" s="92">
        <v>5.59</v>
      </c>
      <c r="L963" s="92">
        <v>20.9</v>
      </c>
      <c r="M963" s="72">
        <v>60</v>
      </c>
      <c r="N963" s="128">
        <f t="shared" si="21"/>
        <v>0.84</v>
      </c>
    </row>
    <row r="964" spans="1:14" x14ac:dyDescent="0.2">
      <c r="A964" s="92"/>
      <c r="B964" s="479"/>
      <c r="C964" s="479"/>
      <c r="D964" s="479"/>
      <c r="E964" s="92" t="s">
        <v>260</v>
      </c>
      <c r="F964" s="92">
        <v>8</v>
      </c>
      <c r="G964" s="92">
        <v>8</v>
      </c>
      <c r="H964" s="92"/>
      <c r="I964" s="92">
        <v>0.52</v>
      </c>
      <c r="J964" s="92">
        <v>0.09</v>
      </c>
      <c r="K964" s="92">
        <v>3.68</v>
      </c>
      <c r="L964" s="92">
        <v>14.48</v>
      </c>
      <c r="M964" s="72">
        <v>100</v>
      </c>
      <c r="N964" s="128">
        <f t="shared" si="21"/>
        <v>0.8</v>
      </c>
    </row>
    <row r="965" spans="1:14" x14ac:dyDescent="0.2">
      <c r="A965" s="92"/>
      <c r="B965" s="479"/>
      <c r="C965" s="479"/>
      <c r="D965" s="479"/>
      <c r="E965" s="92" t="s">
        <v>261</v>
      </c>
      <c r="F965" s="92">
        <v>5</v>
      </c>
      <c r="G965" s="92">
        <v>5</v>
      </c>
      <c r="H965" s="92"/>
      <c r="I965" s="92"/>
      <c r="J965" s="92">
        <v>4.99</v>
      </c>
      <c r="K965" s="92"/>
      <c r="L965" s="92">
        <v>44.85</v>
      </c>
      <c r="M965" s="72">
        <v>140</v>
      </c>
      <c r="N965" s="128">
        <f t="shared" si="21"/>
        <v>0.7</v>
      </c>
    </row>
    <row r="966" spans="1:14" x14ac:dyDescent="0.2">
      <c r="A966" s="92"/>
      <c r="B966" s="479"/>
      <c r="C966" s="479"/>
      <c r="D966" s="479"/>
      <c r="E966" s="92" t="s">
        <v>262</v>
      </c>
      <c r="F966" s="92">
        <v>17</v>
      </c>
      <c r="G966" s="92">
        <v>17</v>
      </c>
      <c r="H966" s="92"/>
      <c r="I966" s="92"/>
      <c r="J966" s="92"/>
      <c r="K966" s="92"/>
      <c r="L966" s="92"/>
      <c r="M966" s="72">
        <v>65</v>
      </c>
      <c r="N966" s="128">
        <f t="shared" si="21"/>
        <v>1.105</v>
      </c>
    </row>
    <row r="967" spans="1:14" ht="11.25" customHeight="1" x14ac:dyDescent="0.2">
      <c r="A967" s="92" t="s">
        <v>263</v>
      </c>
      <c r="B967" s="539" t="s">
        <v>264</v>
      </c>
      <c r="C967" s="482"/>
      <c r="D967" s="482"/>
      <c r="E967" s="92" t="s">
        <v>265</v>
      </c>
      <c r="F967" s="92">
        <v>47.6</v>
      </c>
      <c r="G967" s="92">
        <v>47.6</v>
      </c>
      <c r="H967" s="92"/>
      <c r="I967" s="92">
        <v>5.99</v>
      </c>
      <c r="J967" s="92">
        <v>1.55</v>
      </c>
      <c r="K967" s="92">
        <v>29.76</v>
      </c>
      <c r="L967" s="92">
        <v>157.9</v>
      </c>
      <c r="M967" s="72">
        <v>100</v>
      </c>
      <c r="N967" s="128">
        <f t="shared" si="21"/>
        <v>4.76</v>
      </c>
    </row>
    <row r="968" spans="1:14" x14ac:dyDescent="0.2">
      <c r="A968" s="92"/>
      <c r="B968" s="540"/>
      <c r="C968" s="483">
        <v>130</v>
      </c>
      <c r="D968" s="483">
        <v>180</v>
      </c>
      <c r="E968" s="92" t="s">
        <v>23</v>
      </c>
      <c r="F968" s="92">
        <v>4.5</v>
      </c>
      <c r="G968" s="92">
        <v>4.5</v>
      </c>
      <c r="H968" s="92"/>
      <c r="I968" s="92">
        <v>0.04</v>
      </c>
      <c r="J968" s="92">
        <v>3.6</v>
      </c>
      <c r="K968" s="92">
        <v>0.13</v>
      </c>
      <c r="L968" s="92">
        <v>33.049999999999997</v>
      </c>
      <c r="M968" s="72">
        <v>670</v>
      </c>
      <c r="N968" s="128">
        <f t="shared" si="21"/>
        <v>3.0150000000000001</v>
      </c>
    </row>
    <row r="969" spans="1:14" x14ac:dyDescent="0.2">
      <c r="A969" s="92"/>
      <c r="B969" s="479"/>
      <c r="C969" s="479"/>
      <c r="D969" s="479"/>
      <c r="E969" s="92" t="s">
        <v>22</v>
      </c>
      <c r="F969" s="92">
        <v>2</v>
      </c>
      <c r="G969" s="92">
        <v>2</v>
      </c>
      <c r="H969" s="92"/>
      <c r="I969" s="92" t="s">
        <v>21</v>
      </c>
      <c r="J969" s="92" t="s">
        <v>21</v>
      </c>
      <c r="K969" s="92" t="s">
        <v>21</v>
      </c>
      <c r="L969" s="92" t="s">
        <v>21</v>
      </c>
      <c r="M969" s="72">
        <v>16</v>
      </c>
      <c r="N969" s="128">
        <f t="shared" si="21"/>
        <v>3.2000000000000001E-2</v>
      </c>
    </row>
    <row r="970" spans="1:14" ht="11.25" customHeight="1" x14ac:dyDescent="0.2">
      <c r="A970" s="92" t="s">
        <v>71</v>
      </c>
      <c r="B970" s="537" t="s">
        <v>163</v>
      </c>
      <c r="C970" s="480"/>
      <c r="D970" s="480"/>
      <c r="E970" s="92" t="s">
        <v>330</v>
      </c>
      <c r="F970" s="92">
        <v>25</v>
      </c>
      <c r="G970" s="92"/>
      <c r="H970" s="92"/>
      <c r="I970" s="92">
        <v>1.04</v>
      </c>
      <c r="J970" s="92" t="s">
        <v>21</v>
      </c>
      <c r="K970" s="102">
        <v>11</v>
      </c>
      <c r="L970" s="108">
        <v>46.8</v>
      </c>
      <c r="M970" s="72">
        <v>148</v>
      </c>
      <c r="N970" s="128">
        <f t="shared" si="21"/>
        <v>3.7</v>
      </c>
    </row>
    <row r="971" spans="1:14" x14ac:dyDescent="0.2">
      <c r="A971" s="92"/>
      <c r="B971" s="538"/>
      <c r="C971" s="481">
        <v>200</v>
      </c>
      <c r="D971" s="481">
        <v>200</v>
      </c>
      <c r="E971" s="92" t="s">
        <v>20</v>
      </c>
      <c r="F971" s="92">
        <v>20</v>
      </c>
      <c r="G971" s="92"/>
      <c r="H971" s="92"/>
      <c r="I971" s="92" t="s">
        <v>21</v>
      </c>
      <c r="J971" s="92" t="s">
        <v>21</v>
      </c>
      <c r="K971" s="92">
        <v>19.96</v>
      </c>
      <c r="L971" s="108">
        <v>75.8</v>
      </c>
      <c r="M971" s="72">
        <v>80</v>
      </c>
      <c r="N971" s="128">
        <f t="shared" si="21"/>
        <v>1.6</v>
      </c>
    </row>
    <row r="972" spans="1:14" x14ac:dyDescent="0.2">
      <c r="A972" s="92"/>
      <c r="B972" s="474" t="s">
        <v>72</v>
      </c>
      <c r="C972" s="474" t="s">
        <v>378</v>
      </c>
      <c r="D972" s="474" t="s">
        <v>379</v>
      </c>
      <c r="E972" s="83" t="s">
        <v>73</v>
      </c>
      <c r="F972" s="83">
        <v>40</v>
      </c>
      <c r="G972" s="83">
        <v>40</v>
      </c>
      <c r="H972" s="84">
        <v>40</v>
      </c>
      <c r="I972" s="521">
        <v>3.48</v>
      </c>
      <c r="J972" s="521">
        <v>0.6</v>
      </c>
      <c r="K972" s="521">
        <v>16</v>
      </c>
      <c r="L972" s="521">
        <v>83.6</v>
      </c>
      <c r="M972" s="72">
        <v>60</v>
      </c>
      <c r="N972" s="128">
        <f t="shared" si="21"/>
        <v>2.4</v>
      </c>
    </row>
    <row r="973" spans="1:14" x14ac:dyDescent="0.2">
      <c r="A973" s="92"/>
      <c r="B973" s="474"/>
      <c r="C973" s="474"/>
      <c r="D973" s="474"/>
      <c r="E973" s="521" t="s">
        <v>74</v>
      </c>
      <c r="F973" s="521">
        <v>80</v>
      </c>
      <c r="G973" s="521">
        <v>80</v>
      </c>
      <c r="H973" s="498">
        <v>80</v>
      </c>
      <c r="I973" s="521">
        <v>5.28</v>
      </c>
      <c r="J973" s="521">
        <v>0.96</v>
      </c>
      <c r="K973" s="521">
        <v>28.24</v>
      </c>
      <c r="L973" s="521">
        <v>144.80000000000001</v>
      </c>
      <c r="M973" s="72">
        <v>51</v>
      </c>
      <c r="N973" s="128">
        <f t="shared" si="21"/>
        <v>4.08</v>
      </c>
    </row>
    <row r="974" spans="1:14" ht="11.25" customHeight="1" x14ac:dyDescent="0.2">
      <c r="A974" s="521" t="s">
        <v>75</v>
      </c>
      <c r="B974" s="529" t="s">
        <v>76</v>
      </c>
      <c r="C974" s="472"/>
      <c r="D974" s="472"/>
      <c r="E974" s="521" t="s">
        <v>77</v>
      </c>
      <c r="F974" s="521">
        <v>40</v>
      </c>
      <c r="G974" s="521">
        <v>40</v>
      </c>
      <c r="H974" s="498"/>
      <c r="I974" s="521">
        <v>4.12</v>
      </c>
      <c r="J974" s="521">
        <v>0.44</v>
      </c>
      <c r="K974" s="521">
        <v>27.6</v>
      </c>
      <c r="L974" s="521">
        <v>167</v>
      </c>
      <c r="M974" s="72">
        <v>40</v>
      </c>
      <c r="N974" s="128">
        <f t="shared" si="21"/>
        <v>1.6</v>
      </c>
    </row>
    <row r="975" spans="1:14" x14ac:dyDescent="0.2">
      <c r="A975" s="521"/>
      <c r="B975" s="530"/>
      <c r="C975" s="473">
        <v>75</v>
      </c>
      <c r="D975" s="473">
        <v>75</v>
      </c>
      <c r="E975" s="521" t="s">
        <v>78</v>
      </c>
      <c r="F975" s="521">
        <v>2.2999999999999998</v>
      </c>
      <c r="G975" s="521">
        <v>2.2999999999999998</v>
      </c>
      <c r="H975" s="498"/>
      <c r="I975" s="521">
        <v>0.23</v>
      </c>
      <c r="J975" s="521">
        <v>0.02</v>
      </c>
      <c r="K975" s="521">
        <v>0.09</v>
      </c>
      <c r="L975" s="521">
        <v>49.57</v>
      </c>
      <c r="M975" s="72">
        <v>40</v>
      </c>
      <c r="N975" s="128">
        <f t="shared" si="21"/>
        <v>9.1999999999999998E-2</v>
      </c>
    </row>
    <row r="976" spans="1:14" x14ac:dyDescent="0.2">
      <c r="A976" s="521"/>
      <c r="B976" s="474"/>
      <c r="C976" s="474"/>
      <c r="D976" s="474"/>
      <c r="E976" s="521" t="s">
        <v>79</v>
      </c>
      <c r="F976" s="521">
        <v>0.05</v>
      </c>
      <c r="G976" s="521"/>
      <c r="H976" s="498"/>
      <c r="I976" s="521">
        <v>0.26</v>
      </c>
      <c r="J976" s="521">
        <v>0.24</v>
      </c>
      <c r="K976" s="521">
        <v>0.01</v>
      </c>
      <c r="L976" s="521">
        <v>3.9</v>
      </c>
      <c r="M976" s="72">
        <v>12</v>
      </c>
      <c r="N976" s="128">
        <f>F976*M976</f>
        <v>0.60000000000000009</v>
      </c>
    </row>
    <row r="977" spans="1:14" x14ac:dyDescent="0.2">
      <c r="A977" s="521"/>
      <c r="B977" s="474"/>
      <c r="C977" s="474"/>
      <c r="D977" s="474"/>
      <c r="E977" s="521" t="s">
        <v>80</v>
      </c>
      <c r="F977" s="521">
        <v>0.02</v>
      </c>
      <c r="G977" s="521"/>
      <c r="H977" s="498"/>
      <c r="I977" s="521">
        <v>0.11</v>
      </c>
      <c r="J977" s="521">
        <v>0.1</v>
      </c>
      <c r="K977" s="521" t="s">
        <v>21</v>
      </c>
      <c r="L977" s="521">
        <v>1.41</v>
      </c>
      <c r="M977" s="72">
        <v>12</v>
      </c>
      <c r="N977" s="128">
        <f>F977*M977</f>
        <v>0.24</v>
      </c>
    </row>
    <row r="978" spans="1:14" x14ac:dyDescent="0.2">
      <c r="A978" s="521"/>
      <c r="B978" s="474"/>
      <c r="C978" s="474"/>
      <c r="D978" s="474"/>
      <c r="E978" s="521" t="s">
        <v>20</v>
      </c>
      <c r="F978" s="521">
        <v>21.15</v>
      </c>
      <c r="G978" s="521">
        <v>21.15</v>
      </c>
      <c r="H978" s="498"/>
      <c r="I978" s="521" t="s">
        <v>21</v>
      </c>
      <c r="J978" s="521" t="s">
        <v>21</v>
      </c>
      <c r="K978" s="521">
        <v>21.1</v>
      </c>
      <c r="L978" s="521">
        <v>80.16</v>
      </c>
      <c r="M978" s="72">
        <v>80</v>
      </c>
      <c r="N978" s="128">
        <f t="shared" si="21"/>
        <v>1.6919999999999999</v>
      </c>
    </row>
    <row r="979" spans="1:14" x14ac:dyDescent="0.2">
      <c r="A979" s="521"/>
      <c r="B979" s="474"/>
      <c r="C979" s="474"/>
      <c r="D979" s="474"/>
      <c r="E979" s="521" t="s">
        <v>23</v>
      </c>
      <c r="F979" s="521">
        <v>9.6</v>
      </c>
      <c r="G979" s="521">
        <v>9.6</v>
      </c>
      <c r="H979" s="498"/>
      <c r="I979" s="521">
        <v>0.08</v>
      </c>
      <c r="J979" s="521">
        <v>6.96</v>
      </c>
      <c r="K979" s="521">
        <v>0.25</v>
      </c>
      <c r="L979" s="521">
        <v>63.46</v>
      </c>
      <c r="M979" s="72">
        <v>670</v>
      </c>
      <c r="N979" s="128">
        <f t="shared" si="21"/>
        <v>6.4320000000000004</v>
      </c>
    </row>
    <row r="980" spans="1:14" x14ac:dyDescent="0.2">
      <c r="A980" s="521"/>
      <c r="B980" s="474"/>
      <c r="C980" s="474"/>
      <c r="D980" s="474"/>
      <c r="E980" s="521" t="s">
        <v>19</v>
      </c>
      <c r="F980" s="521">
        <v>7.55</v>
      </c>
      <c r="G980" s="521">
        <v>7.55</v>
      </c>
      <c r="H980" s="498"/>
      <c r="I980" s="521">
        <v>0.21</v>
      </c>
      <c r="J980" s="521">
        <v>0.24</v>
      </c>
      <c r="K980" s="521">
        <v>0.35</v>
      </c>
      <c r="L980" s="521">
        <v>4.37</v>
      </c>
      <c r="M980" s="72">
        <v>65</v>
      </c>
      <c r="N980" s="128">
        <f t="shared" si="21"/>
        <v>0.49075000000000002</v>
      </c>
    </row>
    <row r="981" spans="1:14" x14ac:dyDescent="0.2">
      <c r="A981" s="521"/>
      <c r="B981" s="474"/>
      <c r="C981" s="474"/>
      <c r="D981" s="474"/>
      <c r="E981" s="521" t="s">
        <v>81</v>
      </c>
      <c r="F981" s="521">
        <v>0.19</v>
      </c>
      <c r="G981" s="521">
        <v>0.19</v>
      </c>
      <c r="H981" s="498"/>
      <c r="I981" s="521" t="s">
        <v>21</v>
      </c>
      <c r="J981" s="521" t="s">
        <v>21</v>
      </c>
      <c r="K981" s="521" t="s">
        <v>21</v>
      </c>
      <c r="L981" s="521" t="s">
        <v>21</v>
      </c>
      <c r="M981" s="72">
        <v>480</v>
      </c>
      <c r="N981" s="128">
        <f t="shared" si="21"/>
        <v>9.1200000000000003E-2</v>
      </c>
    </row>
    <row r="982" spans="1:14" x14ac:dyDescent="0.2">
      <c r="A982" s="521"/>
      <c r="B982" s="474"/>
      <c r="C982" s="474"/>
      <c r="D982" s="474"/>
      <c r="E982" s="521" t="s">
        <v>82</v>
      </c>
      <c r="F982" s="521">
        <v>0.25</v>
      </c>
      <c r="G982" s="521">
        <v>0.25</v>
      </c>
      <c r="H982" s="498"/>
      <c r="I982" s="521" t="s">
        <v>21</v>
      </c>
      <c r="J982" s="521">
        <v>0.249</v>
      </c>
      <c r="K982" s="521" t="s">
        <v>21</v>
      </c>
      <c r="L982" s="521">
        <v>2.25</v>
      </c>
      <c r="M982" s="72">
        <v>140</v>
      </c>
      <c r="N982" s="128">
        <f t="shared" si="21"/>
        <v>3.5000000000000003E-2</v>
      </c>
    </row>
    <row r="983" spans="1:14" x14ac:dyDescent="0.2">
      <c r="A983" s="113"/>
      <c r="B983" s="479" t="s">
        <v>462</v>
      </c>
      <c r="C983" s="479">
        <v>100</v>
      </c>
      <c r="D983" s="479">
        <v>100</v>
      </c>
      <c r="E983" s="92" t="s">
        <v>462</v>
      </c>
      <c r="F983" s="113">
        <v>100</v>
      </c>
      <c r="G983" s="92">
        <v>100</v>
      </c>
      <c r="H983" s="92"/>
      <c r="I983" s="92">
        <v>0.2</v>
      </c>
      <c r="J983" s="92">
        <v>5.4</v>
      </c>
      <c r="K983" s="92">
        <v>32</v>
      </c>
      <c r="L983" s="92">
        <v>144</v>
      </c>
      <c r="M983" s="72">
        <v>500</v>
      </c>
      <c r="N983" s="128">
        <f t="shared" si="21"/>
        <v>50</v>
      </c>
    </row>
    <row r="984" spans="1:14" x14ac:dyDescent="0.2">
      <c r="A984" s="92"/>
      <c r="B984" s="493" t="s">
        <v>84</v>
      </c>
      <c r="C984" s="493"/>
      <c r="D984" s="493"/>
      <c r="E984" s="92"/>
      <c r="F984" s="92"/>
      <c r="G984" s="92"/>
      <c r="H984" s="92"/>
      <c r="I984" s="120" t="e">
        <f>#REF!+#REF!+#REF!+#REF!+#REF!+#REF!+#REF!+I983</f>
        <v>#REF!</v>
      </c>
      <c r="J984" s="120">
        <v>91.679000000000002</v>
      </c>
      <c r="K984" s="120">
        <v>243.10300000000001</v>
      </c>
      <c r="L984" s="120">
        <v>1650.02</v>
      </c>
      <c r="M984" s="94"/>
      <c r="N984" s="129">
        <f>SUM(N947:N983)</f>
        <v>156.57195000000002</v>
      </c>
    </row>
    <row r="985" spans="1:14" x14ac:dyDescent="0.2">
      <c r="A985" s="462"/>
      <c r="B985" s="526" t="s">
        <v>329</v>
      </c>
      <c r="C985" s="526"/>
      <c r="D985" s="526"/>
      <c r="E985" s="462"/>
      <c r="F985" s="462"/>
      <c r="G985" s="462"/>
      <c r="H985" s="454"/>
      <c r="I985" s="453" t="e">
        <f>I984+I945</f>
        <v>#REF!</v>
      </c>
      <c r="J985" s="453" t="e">
        <f>J984+J945</f>
        <v>#REF!</v>
      </c>
      <c r="K985" s="453" t="e">
        <f>K984+K945</f>
        <v>#REF!</v>
      </c>
      <c r="L985" s="453" t="e">
        <f>L984+L945</f>
        <v>#REF!</v>
      </c>
      <c r="M985" s="453"/>
      <c r="N985" s="438">
        <f>N984+N945</f>
        <v>276.06795</v>
      </c>
    </row>
    <row r="986" spans="1:14" ht="20.399999999999999" x14ac:dyDescent="0.2">
      <c r="A986" s="486" t="s">
        <v>1</v>
      </c>
      <c r="B986" s="475" t="s">
        <v>2</v>
      </c>
      <c r="C986" s="475"/>
      <c r="D986" s="475"/>
      <c r="E986" s="486" t="s">
        <v>3</v>
      </c>
      <c r="F986" s="486" t="s">
        <v>4</v>
      </c>
      <c r="G986" s="486" t="s">
        <v>5</v>
      </c>
      <c r="H986" s="486" t="s">
        <v>6</v>
      </c>
      <c r="I986" s="486" t="s">
        <v>7</v>
      </c>
      <c r="J986" s="486" t="s">
        <v>8</v>
      </c>
      <c r="K986" s="486" t="s">
        <v>9</v>
      </c>
      <c r="L986" s="486" t="s">
        <v>10</v>
      </c>
      <c r="M986" s="72" t="s">
        <v>11</v>
      </c>
      <c r="N986" s="128"/>
    </row>
    <row r="987" spans="1:14" ht="11.25" customHeight="1" x14ac:dyDescent="0.2">
      <c r="A987" s="634" t="s">
        <v>319</v>
      </c>
      <c r="B987" s="635"/>
      <c r="C987" s="494"/>
      <c r="D987" s="494"/>
      <c r="E987" s="492"/>
      <c r="F987" s="492"/>
      <c r="G987" s="492"/>
      <c r="H987" s="492"/>
      <c r="I987" s="492"/>
      <c r="J987" s="492"/>
      <c r="K987" s="492"/>
      <c r="L987" s="492"/>
      <c r="M987" s="72"/>
      <c r="N987" s="128"/>
    </row>
    <row r="988" spans="1:14" ht="11.25" customHeight="1" x14ac:dyDescent="0.2">
      <c r="A988" s="552" t="s">
        <v>14</v>
      </c>
      <c r="B988" s="553"/>
      <c r="C988" s="494"/>
      <c r="D988" s="494"/>
      <c r="E988" s="492"/>
      <c r="F988" s="492"/>
      <c r="G988" s="492"/>
      <c r="H988" s="492"/>
      <c r="I988" s="492"/>
      <c r="J988" s="492"/>
      <c r="K988" s="492"/>
      <c r="L988" s="492"/>
      <c r="M988" s="72"/>
      <c r="N988" s="128"/>
    </row>
    <row r="989" spans="1:14" x14ac:dyDescent="0.2">
      <c r="A989" s="92" t="s">
        <v>303</v>
      </c>
      <c r="B989" s="537" t="s">
        <v>365</v>
      </c>
      <c r="C989" s="480"/>
      <c r="D989" s="480"/>
      <c r="E989" s="92" t="s">
        <v>367</v>
      </c>
      <c r="F989" s="92">
        <v>48.1</v>
      </c>
      <c r="G989" s="92"/>
      <c r="H989" s="92"/>
      <c r="I989" s="92">
        <v>2.82</v>
      </c>
      <c r="J989" s="92">
        <v>3.2</v>
      </c>
      <c r="K989" s="92">
        <v>4.7300000000000004</v>
      </c>
      <c r="L989" s="92">
        <v>58</v>
      </c>
      <c r="M989" s="72">
        <v>65</v>
      </c>
      <c r="N989" s="128">
        <f t="shared" ref="N989:N1048" si="22">F989*M989/1000</f>
        <v>3.1265000000000001</v>
      </c>
    </row>
    <row r="990" spans="1:14" x14ac:dyDescent="0.2">
      <c r="A990" s="92"/>
      <c r="B990" s="538"/>
      <c r="C990" s="481">
        <v>80</v>
      </c>
      <c r="D990" s="481">
        <v>120</v>
      </c>
      <c r="E990" s="92" t="s">
        <v>366</v>
      </c>
      <c r="F990" s="92">
        <v>48.1</v>
      </c>
      <c r="G990" s="92"/>
      <c r="H990" s="92"/>
      <c r="I990" s="92">
        <v>4.12</v>
      </c>
      <c r="J990" s="92">
        <v>0.44</v>
      </c>
      <c r="K990" s="92">
        <v>27.64</v>
      </c>
      <c r="L990" s="92">
        <v>133.6</v>
      </c>
      <c r="M990" s="72">
        <v>40</v>
      </c>
      <c r="N990" s="128">
        <f t="shared" si="22"/>
        <v>1.9239999999999999</v>
      </c>
    </row>
    <row r="991" spans="1:14" x14ac:dyDescent="0.2">
      <c r="A991" s="92"/>
      <c r="B991" s="479"/>
      <c r="C991" s="479"/>
      <c r="D991" s="479"/>
      <c r="E991" s="92" t="s">
        <v>92</v>
      </c>
      <c r="F991" s="92">
        <v>0.06</v>
      </c>
      <c r="G991" s="123"/>
      <c r="H991" s="92"/>
      <c r="I991" s="92">
        <v>0.63</v>
      </c>
      <c r="J991" s="92">
        <v>0.56999999999999995</v>
      </c>
      <c r="K991" s="92">
        <v>0.03</v>
      </c>
      <c r="L991" s="92">
        <v>6.83</v>
      </c>
      <c r="M991" s="72">
        <v>12</v>
      </c>
      <c r="N991" s="128">
        <f>F991*M991</f>
        <v>0.72</v>
      </c>
    </row>
    <row r="992" spans="1:14" x14ac:dyDescent="0.2">
      <c r="A992" s="92"/>
      <c r="B992" s="479"/>
      <c r="C992" s="479"/>
      <c r="D992" s="479"/>
      <c r="E992" s="92" t="s">
        <v>307</v>
      </c>
      <c r="F992" s="102">
        <v>1.7</v>
      </c>
      <c r="G992" s="92"/>
      <c r="H992" s="92"/>
      <c r="I992" s="92" t="s">
        <v>21</v>
      </c>
      <c r="J992" s="92"/>
      <c r="K992" s="92">
        <v>19.96</v>
      </c>
      <c r="L992" s="92">
        <v>75.849999999999994</v>
      </c>
      <c r="M992" s="72">
        <v>80</v>
      </c>
      <c r="N992" s="128">
        <f t="shared" si="22"/>
        <v>0.13600000000000001</v>
      </c>
    </row>
    <row r="993" spans="1:14" s="266" customFormat="1" x14ac:dyDescent="0.2">
      <c r="A993" s="92"/>
      <c r="B993" s="479"/>
      <c r="C993" s="479"/>
      <c r="D993" s="479"/>
      <c r="E993" s="92" t="s">
        <v>129</v>
      </c>
      <c r="F993" s="102">
        <v>1.4</v>
      </c>
      <c r="G993" s="92"/>
      <c r="H993" s="92"/>
      <c r="I993" s="92"/>
      <c r="J993" s="92"/>
      <c r="K993" s="92"/>
      <c r="L993" s="92"/>
      <c r="M993" s="72">
        <v>400</v>
      </c>
      <c r="N993" s="128">
        <f t="shared" si="22"/>
        <v>0.56000000000000005</v>
      </c>
    </row>
    <row r="994" spans="1:14" s="266" customFormat="1" x14ac:dyDescent="0.2">
      <c r="A994" s="92"/>
      <c r="B994" s="479"/>
      <c r="C994" s="479"/>
      <c r="D994" s="479"/>
      <c r="E994" s="92" t="s">
        <v>368</v>
      </c>
      <c r="F994" s="102">
        <v>0.9</v>
      </c>
      <c r="G994" s="92"/>
      <c r="H994" s="92"/>
      <c r="I994" s="92"/>
      <c r="J994" s="92"/>
      <c r="K994" s="92"/>
      <c r="L994" s="92"/>
      <c r="M994" s="72">
        <v>16</v>
      </c>
      <c r="N994" s="128">
        <f t="shared" si="22"/>
        <v>1.44E-2</v>
      </c>
    </row>
    <row r="995" spans="1:14" ht="22.5" customHeight="1" x14ac:dyDescent="0.2">
      <c r="A995" s="92" t="s">
        <v>99</v>
      </c>
      <c r="B995" s="537" t="s">
        <v>308</v>
      </c>
      <c r="C995" s="480"/>
      <c r="D995" s="480"/>
      <c r="E995" s="92" t="s">
        <v>309</v>
      </c>
      <c r="F995" s="92">
        <v>1</v>
      </c>
      <c r="G995" s="92"/>
      <c r="H995" s="92"/>
      <c r="I995" s="92"/>
      <c r="J995" s="92"/>
      <c r="K995" s="92"/>
      <c r="L995" s="92"/>
      <c r="M995" s="72">
        <v>688</v>
      </c>
      <c r="N995" s="128">
        <f t="shared" si="22"/>
        <v>0.68799999999999994</v>
      </c>
    </row>
    <row r="996" spans="1:14" x14ac:dyDescent="0.2">
      <c r="A996" s="92"/>
      <c r="B996" s="538"/>
      <c r="C996" s="481">
        <v>200</v>
      </c>
      <c r="D996" s="481">
        <v>200</v>
      </c>
      <c r="E996" s="92" t="s">
        <v>145</v>
      </c>
      <c r="F996" s="92">
        <v>100</v>
      </c>
      <c r="G996" s="92"/>
      <c r="H996" s="92"/>
      <c r="I996" s="92">
        <v>2.82</v>
      </c>
      <c r="J996" s="92">
        <v>3.2</v>
      </c>
      <c r="K996" s="92">
        <v>4.7300000000000004</v>
      </c>
      <c r="L996" s="92">
        <v>58</v>
      </c>
      <c r="M996" s="72">
        <v>65</v>
      </c>
      <c r="N996" s="128">
        <f t="shared" si="22"/>
        <v>6.5</v>
      </c>
    </row>
    <row r="997" spans="1:14" x14ac:dyDescent="0.2">
      <c r="A997" s="92"/>
      <c r="B997" s="479"/>
      <c r="C997" s="479"/>
      <c r="D997" s="479"/>
      <c r="E997" s="92" t="s">
        <v>20</v>
      </c>
      <c r="F997" s="92">
        <v>15</v>
      </c>
      <c r="G997" s="92"/>
      <c r="H997" s="92"/>
      <c r="I997" s="92"/>
      <c r="J997" s="92"/>
      <c r="K997" s="92">
        <v>19.96</v>
      </c>
      <c r="L997" s="92">
        <v>75.8</v>
      </c>
      <c r="M997" s="72">
        <v>80</v>
      </c>
      <c r="N997" s="128">
        <f t="shared" si="22"/>
        <v>1.2</v>
      </c>
    </row>
    <row r="998" spans="1:14" ht="22.5" customHeight="1" x14ac:dyDescent="0.2">
      <c r="A998" s="92" t="s">
        <v>15</v>
      </c>
      <c r="B998" s="537" t="s">
        <v>310</v>
      </c>
      <c r="C998" s="480"/>
      <c r="D998" s="480"/>
      <c r="E998" s="92" t="s">
        <v>17</v>
      </c>
      <c r="F998" s="92">
        <v>33.299999999999997</v>
      </c>
      <c r="G998" s="92"/>
      <c r="H998" s="92"/>
      <c r="I998" s="92">
        <v>2.4900000000000002</v>
      </c>
      <c r="J998" s="92">
        <v>0.16</v>
      </c>
      <c r="K998" s="92">
        <v>21.2</v>
      </c>
      <c r="L998" s="92">
        <v>105.4</v>
      </c>
      <c r="M998" s="72">
        <v>90</v>
      </c>
      <c r="N998" s="128">
        <f t="shared" si="22"/>
        <v>2.9969999999999994</v>
      </c>
    </row>
    <row r="999" spans="1:14" x14ac:dyDescent="0.2">
      <c r="A999" s="92"/>
      <c r="B999" s="538"/>
      <c r="C999" s="481" t="s">
        <v>417</v>
      </c>
      <c r="D999" s="481" t="s">
        <v>405</v>
      </c>
      <c r="E999" s="92" t="s">
        <v>145</v>
      </c>
      <c r="F999" s="92">
        <v>73.8</v>
      </c>
      <c r="G999" s="92"/>
      <c r="H999" s="92"/>
      <c r="I999" s="92">
        <v>2.06</v>
      </c>
      <c r="J999" s="92">
        <v>7.82</v>
      </c>
      <c r="K999" s="92">
        <v>3.49</v>
      </c>
      <c r="L999" s="92">
        <v>38.380000000000003</v>
      </c>
      <c r="M999" s="72">
        <v>65</v>
      </c>
      <c r="N999" s="128">
        <f t="shared" si="22"/>
        <v>4.7969999999999997</v>
      </c>
    </row>
    <row r="1000" spans="1:14" x14ac:dyDescent="0.2">
      <c r="A1000" s="92"/>
      <c r="B1000" s="479"/>
      <c r="C1000" s="479"/>
      <c r="D1000" s="479"/>
      <c r="E1000" s="92" t="s">
        <v>20</v>
      </c>
      <c r="F1000" s="92">
        <v>7.5</v>
      </c>
      <c r="G1000" s="92"/>
      <c r="H1000" s="92"/>
      <c r="I1000" s="92" t="s">
        <v>21</v>
      </c>
      <c r="J1000" s="92" t="s">
        <v>21</v>
      </c>
      <c r="K1000" s="92">
        <v>7.48</v>
      </c>
      <c r="L1000" s="92">
        <v>28.42</v>
      </c>
      <c r="M1000" s="72">
        <v>80</v>
      </c>
      <c r="N1000" s="128">
        <f t="shared" si="22"/>
        <v>0.6</v>
      </c>
    </row>
    <row r="1001" spans="1:14" x14ac:dyDescent="0.2">
      <c r="A1001" s="92"/>
      <c r="B1001" s="479"/>
      <c r="C1001" s="479"/>
      <c r="D1001" s="479"/>
      <c r="E1001" s="92" t="s">
        <v>22</v>
      </c>
      <c r="F1001" s="92">
        <v>0.06</v>
      </c>
      <c r="G1001" s="92"/>
      <c r="H1001" s="92"/>
      <c r="I1001" s="92" t="s">
        <v>21</v>
      </c>
      <c r="J1001" s="92" t="s">
        <v>21</v>
      </c>
      <c r="K1001" s="92" t="s">
        <v>21</v>
      </c>
      <c r="L1001" s="92" t="s">
        <v>21</v>
      </c>
      <c r="M1001" s="72">
        <v>16</v>
      </c>
      <c r="N1001" s="128">
        <f t="shared" si="22"/>
        <v>9.5999999999999992E-4</v>
      </c>
    </row>
    <row r="1002" spans="1:14" ht="13.5" customHeight="1" x14ac:dyDescent="0.2">
      <c r="A1002" s="92"/>
      <c r="B1002" s="479"/>
      <c r="C1002" s="479"/>
      <c r="D1002" s="479"/>
      <c r="E1002" s="92" t="s">
        <v>23</v>
      </c>
      <c r="F1002" s="92">
        <v>5</v>
      </c>
      <c r="G1002" s="92"/>
      <c r="H1002" s="92"/>
      <c r="I1002" s="92">
        <v>0.04</v>
      </c>
      <c r="J1002" s="92">
        <v>3.63</v>
      </c>
      <c r="K1002" s="92">
        <v>13.2</v>
      </c>
      <c r="L1002" s="92">
        <v>28.43</v>
      </c>
      <c r="M1002" s="72">
        <v>670</v>
      </c>
      <c r="N1002" s="128">
        <f t="shared" si="22"/>
        <v>3.35</v>
      </c>
    </row>
    <row r="1003" spans="1:14" ht="11.25" customHeight="1" x14ac:dyDescent="0.2">
      <c r="A1003" s="521"/>
      <c r="B1003" s="541" t="s">
        <v>30</v>
      </c>
      <c r="C1003" s="484">
        <v>70</v>
      </c>
      <c r="D1003" s="484">
        <v>90</v>
      </c>
      <c r="E1003" s="521" t="s">
        <v>31</v>
      </c>
      <c r="F1003" s="521">
        <v>80</v>
      </c>
      <c r="G1003" s="521">
        <v>80</v>
      </c>
      <c r="H1003" s="498"/>
      <c r="I1003" s="521">
        <v>6.96</v>
      </c>
      <c r="J1003" s="521">
        <v>1.2</v>
      </c>
      <c r="K1003" s="521">
        <v>32.96</v>
      </c>
      <c r="L1003" s="521">
        <v>181</v>
      </c>
      <c r="M1003" s="72">
        <v>60</v>
      </c>
      <c r="N1003" s="128">
        <f t="shared" si="22"/>
        <v>4.8</v>
      </c>
    </row>
    <row r="1004" spans="1:14" x14ac:dyDescent="0.2">
      <c r="A1004" s="521"/>
      <c r="B1004" s="542"/>
      <c r="C1004" s="485">
        <v>10</v>
      </c>
      <c r="D1004" s="485">
        <v>10</v>
      </c>
      <c r="E1004" s="521" t="s">
        <v>32</v>
      </c>
      <c r="F1004" s="521">
        <v>10</v>
      </c>
      <c r="G1004" s="521"/>
      <c r="H1004" s="498"/>
      <c r="I1004" s="521">
        <v>2.68</v>
      </c>
      <c r="J1004" s="521">
        <v>2.57</v>
      </c>
      <c r="K1004" s="521" t="s">
        <v>21</v>
      </c>
      <c r="L1004" s="521">
        <v>33.79</v>
      </c>
      <c r="M1004" s="72">
        <v>650</v>
      </c>
      <c r="N1004" s="128">
        <f t="shared" si="22"/>
        <v>6.5</v>
      </c>
    </row>
    <row r="1005" spans="1:14" ht="12" customHeight="1" x14ac:dyDescent="0.2">
      <c r="A1005" s="521"/>
      <c r="B1005" s="474"/>
      <c r="C1005" s="474">
        <v>10</v>
      </c>
      <c r="D1005" s="474">
        <v>10</v>
      </c>
      <c r="E1005" s="521" t="s">
        <v>33</v>
      </c>
      <c r="F1005" s="521">
        <v>10</v>
      </c>
      <c r="G1005" s="521"/>
      <c r="H1005" s="498"/>
      <c r="I1005" s="521">
        <v>0.08</v>
      </c>
      <c r="J1005" s="521">
        <v>7.25</v>
      </c>
      <c r="K1005" s="521">
        <v>0.26</v>
      </c>
      <c r="L1005" s="521">
        <v>66.099999999999994</v>
      </c>
      <c r="M1005" s="72">
        <v>670</v>
      </c>
      <c r="N1005" s="128">
        <f t="shared" si="22"/>
        <v>6.7</v>
      </c>
    </row>
    <row r="1006" spans="1:14" ht="20.399999999999999" x14ac:dyDescent="0.2">
      <c r="A1006" s="92"/>
      <c r="B1006" s="479" t="s">
        <v>146</v>
      </c>
      <c r="C1006" s="479">
        <v>120</v>
      </c>
      <c r="D1006" s="479">
        <v>120</v>
      </c>
      <c r="E1006" s="92" t="s">
        <v>147</v>
      </c>
      <c r="F1006" s="92">
        <v>120</v>
      </c>
      <c r="G1006" s="92">
        <v>120</v>
      </c>
      <c r="H1006" s="92">
        <v>120</v>
      </c>
      <c r="I1006" s="92">
        <v>1.8</v>
      </c>
      <c r="J1006" s="92">
        <v>8.4000000000000005E-2</v>
      </c>
      <c r="K1006" s="92">
        <v>17.2</v>
      </c>
      <c r="L1006" s="92">
        <v>74.8</v>
      </c>
      <c r="M1006" s="72">
        <v>170</v>
      </c>
      <c r="N1006" s="128">
        <f t="shared" si="22"/>
        <v>20.399999999999999</v>
      </c>
    </row>
    <row r="1007" spans="1:14" x14ac:dyDescent="0.2">
      <c r="A1007" s="521" t="s">
        <v>38</v>
      </c>
      <c r="B1007" s="474" t="s">
        <v>437</v>
      </c>
      <c r="C1007" s="474">
        <v>100</v>
      </c>
      <c r="D1007" s="474">
        <v>100</v>
      </c>
      <c r="E1007" s="521" t="s">
        <v>437</v>
      </c>
      <c r="F1007" s="521">
        <v>200</v>
      </c>
      <c r="G1007" s="521">
        <v>100</v>
      </c>
      <c r="H1007" s="498">
        <v>100</v>
      </c>
      <c r="I1007" s="521"/>
      <c r="J1007" s="521"/>
      <c r="K1007" s="521">
        <v>19</v>
      </c>
      <c r="L1007" s="521">
        <v>75</v>
      </c>
      <c r="M1007" s="72">
        <v>80</v>
      </c>
      <c r="N1007" s="128">
        <f t="shared" si="22"/>
        <v>16</v>
      </c>
    </row>
    <row r="1008" spans="1:14" ht="20.399999999999999" x14ac:dyDescent="0.2">
      <c r="A1008" s="92"/>
      <c r="B1008" s="493" t="s">
        <v>40</v>
      </c>
      <c r="C1008" s="493"/>
      <c r="D1008" s="493"/>
      <c r="E1008" s="92"/>
      <c r="F1008" s="92"/>
      <c r="G1008" s="92"/>
      <c r="H1008" s="92"/>
      <c r="I1008" s="116" t="e">
        <f>#REF!+#REF!+#REF!+#REF!+#REF!</f>
        <v>#REF!</v>
      </c>
      <c r="J1008" s="116" t="e">
        <f>#REF!+#REF!+#REF!+#REF!+#REF!</f>
        <v>#REF!</v>
      </c>
      <c r="K1008" s="116" t="e">
        <f>#REF!+#REF!+#REF!+#REF!+#REF!</f>
        <v>#REF!</v>
      </c>
      <c r="L1008" s="116" t="e">
        <f>#REF!+#REF!+#REF!+#REF!+#REF!</f>
        <v>#REF!</v>
      </c>
      <c r="M1008" s="116"/>
      <c r="N1008" s="129">
        <f>SUM(N989:N1007)</f>
        <v>81.013859999999994</v>
      </c>
    </row>
    <row r="1009" spans="1:14" x14ac:dyDescent="0.2">
      <c r="A1009" s="492" t="s">
        <v>41</v>
      </c>
      <c r="B1009" s="479"/>
      <c r="C1009" s="479"/>
      <c r="D1009" s="479"/>
      <c r="E1009" s="92"/>
      <c r="F1009" s="92"/>
      <c r="G1009" s="92"/>
      <c r="H1009" s="92"/>
      <c r="I1009" s="92"/>
      <c r="J1009" s="92"/>
      <c r="K1009" s="92"/>
      <c r="L1009" s="108" t="s">
        <v>21</v>
      </c>
      <c r="M1009" s="72"/>
      <c r="N1009" s="128"/>
    </row>
    <row r="1010" spans="1:14" ht="12.75" customHeight="1" x14ac:dyDescent="0.2">
      <c r="A1010" s="92" t="s">
        <v>311</v>
      </c>
      <c r="B1010" s="537" t="s">
        <v>312</v>
      </c>
      <c r="C1010" s="480"/>
      <c r="D1010" s="480"/>
      <c r="E1010" s="92" t="s">
        <v>51</v>
      </c>
      <c r="F1010" s="92">
        <v>116</v>
      </c>
      <c r="G1010" s="92">
        <v>84</v>
      </c>
      <c r="H1010" s="92"/>
      <c r="I1010" s="102">
        <v>2.3199999999999998</v>
      </c>
      <c r="J1010" s="92">
        <v>0.33</v>
      </c>
      <c r="K1010" s="92">
        <v>14.69</v>
      </c>
      <c r="L1010" s="108">
        <v>66.819999999999993</v>
      </c>
      <c r="M1010" s="72">
        <v>35</v>
      </c>
      <c r="N1010" s="128">
        <f t="shared" si="22"/>
        <v>4.0599999999999996</v>
      </c>
    </row>
    <row r="1011" spans="1:14" x14ac:dyDescent="0.2">
      <c r="A1011" s="92"/>
      <c r="B1011" s="555"/>
      <c r="C1011" s="496"/>
      <c r="D1011" s="496"/>
      <c r="E1011" s="92" t="s">
        <v>53</v>
      </c>
      <c r="F1011" s="92">
        <v>20.2</v>
      </c>
      <c r="G1011" s="92">
        <v>17</v>
      </c>
      <c r="H1011" s="92"/>
      <c r="I1011" s="92">
        <v>0.34</v>
      </c>
      <c r="J1011" s="92" t="s">
        <v>21</v>
      </c>
      <c r="K1011" s="92">
        <v>8.26</v>
      </c>
      <c r="L1011" s="108">
        <v>8.26</v>
      </c>
      <c r="M1011" s="72">
        <v>40</v>
      </c>
      <c r="N1011" s="128">
        <f t="shared" si="22"/>
        <v>0.80800000000000005</v>
      </c>
    </row>
    <row r="1012" spans="1:14" ht="12" customHeight="1" x14ac:dyDescent="0.2">
      <c r="A1012" s="92"/>
      <c r="B1012" s="538"/>
      <c r="C1012" s="481">
        <v>80</v>
      </c>
      <c r="D1012" s="481">
        <v>120</v>
      </c>
      <c r="E1012" s="92" t="s">
        <v>52</v>
      </c>
      <c r="F1012" s="92">
        <v>10</v>
      </c>
      <c r="G1012" s="92">
        <v>10</v>
      </c>
      <c r="H1012" s="92"/>
      <c r="I1012" s="92" t="s">
        <v>21</v>
      </c>
      <c r="J1012" s="92">
        <v>9.98</v>
      </c>
      <c r="K1012" s="92" t="s">
        <v>21</v>
      </c>
      <c r="L1012" s="102">
        <v>89.9</v>
      </c>
      <c r="M1012" s="72">
        <v>140</v>
      </c>
      <c r="N1012" s="128">
        <f t="shared" si="22"/>
        <v>1.4</v>
      </c>
    </row>
    <row r="1013" spans="1:14" x14ac:dyDescent="0.2">
      <c r="A1013" s="92"/>
      <c r="B1013" s="479"/>
      <c r="C1013" s="479"/>
      <c r="D1013" s="479"/>
      <c r="E1013" s="92" t="s">
        <v>22</v>
      </c>
      <c r="F1013" s="92">
        <v>1</v>
      </c>
      <c r="G1013" s="92">
        <v>1</v>
      </c>
      <c r="H1013" s="92"/>
      <c r="I1013" s="92" t="s">
        <v>21</v>
      </c>
      <c r="J1013" s="92" t="s">
        <v>21</v>
      </c>
      <c r="K1013" s="92" t="s">
        <v>21</v>
      </c>
      <c r="L1013" s="108">
        <v>13.5</v>
      </c>
      <c r="M1013" s="72">
        <v>16</v>
      </c>
      <c r="N1013" s="128">
        <f t="shared" si="22"/>
        <v>1.6E-2</v>
      </c>
    </row>
    <row r="1014" spans="1:14" x14ac:dyDescent="0.2">
      <c r="A1014" s="92"/>
      <c r="B1014" s="479"/>
      <c r="C1014" s="479"/>
      <c r="D1014" s="479"/>
      <c r="E1014" s="92" t="s">
        <v>54</v>
      </c>
      <c r="F1014" s="92">
        <v>31.3</v>
      </c>
      <c r="G1014" s="92">
        <v>25</v>
      </c>
      <c r="H1014" s="92"/>
      <c r="I1014" s="92">
        <v>0.25</v>
      </c>
      <c r="J1014" s="92">
        <v>0.03</v>
      </c>
      <c r="K1014" s="92">
        <v>0.71</v>
      </c>
      <c r="L1014" s="92">
        <v>3.3</v>
      </c>
      <c r="M1014" s="72">
        <v>137</v>
      </c>
      <c r="N1014" s="128">
        <f t="shared" si="22"/>
        <v>4.2881</v>
      </c>
    </row>
    <row r="1015" spans="1:14" x14ac:dyDescent="0.2">
      <c r="A1015" s="92"/>
      <c r="B1015" s="479"/>
      <c r="C1015" s="479"/>
      <c r="D1015" s="479"/>
      <c r="E1015" s="92" t="s">
        <v>44</v>
      </c>
      <c r="F1015" s="92">
        <v>12.6</v>
      </c>
      <c r="G1015" s="92">
        <v>10</v>
      </c>
      <c r="H1015" s="92"/>
      <c r="I1015" s="92">
        <v>0.13</v>
      </c>
      <c r="J1015" s="92">
        <v>0.01</v>
      </c>
      <c r="K1015" s="92">
        <v>0.71</v>
      </c>
      <c r="L1015" s="92">
        <v>4.0999999999999996</v>
      </c>
      <c r="M1015" s="72">
        <v>45</v>
      </c>
      <c r="N1015" s="128">
        <f t="shared" si="22"/>
        <v>0.56699999999999995</v>
      </c>
    </row>
    <row r="1016" spans="1:14" ht="11.25" customHeight="1" x14ac:dyDescent="0.2">
      <c r="A1016" s="521" t="s">
        <v>171</v>
      </c>
      <c r="B1016" s="531" t="s">
        <v>172</v>
      </c>
      <c r="C1016" s="474"/>
      <c r="D1016" s="474"/>
      <c r="E1016" s="521" t="s">
        <v>50</v>
      </c>
      <c r="F1016" s="521">
        <v>62.5</v>
      </c>
      <c r="G1016" s="521">
        <v>50</v>
      </c>
      <c r="H1016" s="498"/>
      <c r="I1016" s="521">
        <v>0.15</v>
      </c>
      <c r="J1016" s="521">
        <v>0.05</v>
      </c>
      <c r="K1016" s="521">
        <v>2.85</v>
      </c>
      <c r="L1016" s="521">
        <v>13.5</v>
      </c>
      <c r="M1016" s="72">
        <v>40</v>
      </c>
      <c r="N1016" s="128">
        <f t="shared" si="22"/>
        <v>2.5</v>
      </c>
    </row>
    <row r="1017" spans="1:14" x14ac:dyDescent="0.2">
      <c r="A1017" s="521"/>
      <c r="B1017" s="531"/>
      <c r="C1017" s="474" t="s">
        <v>391</v>
      </c>
      <c r="D1017" s="474" t="s">
        <v>58</v>
      </c>
      <c r="E1017" s="521" t="s">
        <v>44</v>
      </c>
      <c r="F1017" s="521">
        <v>12.5</v>
      </c>
      <c r="G1017" s="521">
        <v>10</v>
      </c>
      <c r="H1017" s="498"/>
      <c r="I1017" s="521">
        <v>0.12</v>
      </c>
      <c r="J1017" s="521">
        <v>0.05</v>
      </c>
      <c r="K1017" s="521">
        <v>6.3</v>
      </c>
      <c r="L1017" s="521">
        <v>3.4</v>
      </c>
      <c r="M1017" s="72">
        <v>45</v>
      </c>
      <c r="N1017" s="128">
        <f t="shared" si="22"/>
        <v>0.5625</v>
      </c>
    </row>
    <row r="1018" spans="1:14" x14ac:dyDescent="0.2">
      <c r="A1018" s="521"/>
      <c r="B1018" s="474"/>
      <c r="C1018" s="474"/>
      <c r="D1018" s="474"/>
      <c r="E1018" s="521" t="s">
        <v>53</v>
      </c>
      <c r="F1018" s="521">
        <v>12</v>
      </c>
      <c r="G1018" s="521">
        <v>10</v>
      </c>
      <c r="H1018" s="498"/>
      <c r="I1018" s="521">
        <v>0.6</v>
      </c>
      <c r="J1018" s="521">
        <v>0.12</v>
      </c>
      <c r="K1018" s="521">
        <v>4.8899999999999997</v>
      </c>
      <c r="L1018" s="521">
        <v>24.6</v>
      </c>
      <c r="M1018" s="72">
        <v>40</v>
      </c>
      <c r="N1018" s="128">
        <f t="shared" si="22"/>
        <v>0.48</v>
      </c>
    </row>
    <row r="1019" spans="1:14" x14ac:dyDescent="0.2">
      <c r="A1019" s="521"/>
      <c r="B1019" s="474"/>
      <c r="C1019" s="474"/>
      <c r="D1019" s="474"/>
      <c r="E1019" s="521" t="s">
        <v>51</v>
      </c>
      <c r="F1019" s="521">
        <v>40</v>
      </c>
      <c r="G1019" s="521">
        <v>30</v>
      </c>
      <c r="H1019" s="498"/>
      <c r="I1019" s="521">
        <v>0.8</v>
      </c>
      <c r="J1019" s="521">
        <v>0.11</v>
      </c>
      <c r="K1019" s="521">
        <v>0.37</v>
      </c>
      <c r="L1019" s="521">
        <v>23.04</v>
      </c>
      <c r="M1019" s="72">
        <v>35</v>
      </c>
      <c r="N1019" s="128">
        <f t="shared" si="22"/>
        <v>1.4</v>
      </c>
    </row>
    <row r="1020" spans="1:14" x14ac:dyDescent="0.2">
      <c r="A1020" s="521"/>
      <c r="B1020" s="474"/>
      <c r="C1020" s="474"/>
      <c r="D1020" s="474"/>
      <c r="E1020" s="521" t="s">
        <v>452</v>
      </c>
      <c r="F1020" s="521">
        <v>5</v>
      </c>
      <c r="G1020" s="521">
        <v>5</v>
      </c>
      <c r="H1020" s="498"/>
      <c r="I1020" s="521"/>
      <c r="J1020" s="521"/>
      <c r="K1020" s="521"/>
      <c r="L1020" s="521"/>
      <c r="M1020" s="72">
        <v>175</v>
      </c>
      <c r="N1020" s="128">
        <f t="shared" si="22"/>
        <v>0.875</v>
      </c>
    </row>
    <row r="1021" spans="1:14" x14ac:dyDescent="0.2">
      <c r="A1021" s="521"/>
      <c r="B1021" s="474"/>
      <c r="C1021" s="474"/>
      <c r="D1021" s="474"/>
      <c r="E1021" s="521" t="s">
        <v>52</v>
      </c>
      <c r="F1021" s="521">
        <v>5</v>
      </c>
      <c r="G1021" s="521">
        <v>5</v>
      </c>
      <c r="H1021" s="498"/>
      <c r="I1021" s="521"/>
      <c r="J1021" s="521">
        <v>4.99</v>
      </c>
      <c r="K1021" s="521"/>
      <c r="L1021" s="521">
        <v>44.95</v>
      </c>
      <c r="M1021" s="72">
        <v>140</v>
      </c>
      <c r="N1021" s="128">
        <f t="shared" si="22"/>
        <v>0.7</v>
      </c>
    </row>
    <row r="1022" spans="1:14" ht="11.25" customHeight="1" x14ac:dyDescent="0.2">
      <c r="A1022" s="521"/>
      <c r="B1022" s="474"/>
      <c r="C1022" s="474"/>
      <c r="D1022" s="474"/>
      <c r="E1022" s="521" t="s">
        <v>22</v>
      </c>
      <c r="F1022" s="521">
        <v>1</v>
      </c>
      <c r="G1022" s="521"/>
      <c r="H1022" s="498"/>
      <c r="I1022" s="521">
        <v>0.8</v>
      </c>
      <c r="J1022" s="521">
        <v>0.2</v>
      </c>
      <c r="K1022" s="521"/>
      <c r="L1022" s="521">
        <v>6</v>
      </c>
      <c r="M1022" s="72">
        <v>16</v>
      </c>
      <c r="N1022" s="128">
        <f t="shared" si="22"/>
        <v>1.6E-2</v>
      </c>
    </row>
    <row r="1023" spans="1:14" x14ac:dyDescent="0.2">
      <c r="A1023" s="521"/>
      <c r="B1023" s="474"/>
      <c r="C1023" s="474"/>
      <c r="D1023" s="474"/>
      <c r="E1023" s="521" t="s">
        <v>155</v>
      </c>
      <c r="F1023" s="521">
        <v>40</v>
      </c>
      <c r="G1023" s="521">
        <v>40</v>
      </c>
      <c r="H1023" s="498"/>
      <c r="I1023" s="521">
        <v>10</v>
      </c>
      <c r="J1023" s="521">
        <v>6.48</v>
      </c>
      <c r="K1023" s="521" t="s">
        <v>21</v>
      </c>
      <c r="L1023" s="521">
        <v>88.29</v>
      </c>
      <c r="M1023" s="72">
        <v>440</v>
      </c>
      <c r="N1023" s="128">
        <f t="shared" si="22"/>
        <v>17.600000000000001</v>
      </c>
    </row>
    <row r="1024" spans="1:14" x14ac:dyDescent="0.2">
      <c r="A1024" s="521"/>
      <c r="B1024" s="474"/>
      <c r="C1024" s="474"/>
      <c r="D1024" s="474"/>
      <c r="E1024" s="521" t="s">
        <v>57</v>
      </c>
      <c r="F1024" s="521">
        <v>10</v>
      </c>
      <c r="G1024" s="521">
        <v>10</v>
      </c>
      <c r="H1024" s="498">
        <v>10</v>
      </c>
      <c r="I1024" s="521">
        <v>0.28000000000000003</v>
      </c>
      <c r="J1024" s="521">
        <v>2</v>
      </c>
      <c r="K1024" s="521">
        <v>0.32</v>
      </c>
      <c r="L1024" s="521">
        <v>20.64</v>
      </c>
      <c r="M1024" s="72">
        <v>190</v>
      </c>
      <c r="N1024" s="128">
        <f t="shared" si="22"/>
        <v>1.9</v>
      </c>
    </row>
    <row r="1025" spans="1:14" x14ac:dyDescent="0.2">
      <c r="A1025" s="92" t="s">
        <v>313</v>
      </c>
      <c r="B1025" s="480" t="s">
        <v>314</v>
      </c>
      <c r="C1025" s="480">
        <v>50</v>
      </c>
      <c r="D1025" s="480">
        <v>75</v>
      </c>
      <c r="E1025" s="92" t="s">
        <v>438</v>
      </c>
      <c r="F1025" s="92">
        <v>129</v>
      </c>
      <c r="G1025" s="92">
        <v>75</v>
      </c>
      <c r="H1025" s="92"/>
      <c r="I1025" s="92">
        <v>27.4</v>
      </c>
      <c r="J1025" s="92">
        <v>5.24</v>
      </c>
      <c r="K1025" s="92" t="s">
        <v>21</v>
      </c>
      <c r="L1025" s="92">
        <v>110</v>
      </c>
      <c r="M1025" s="72">
        <v>450</v>
      </c>
      <c r="N1025" s="128">
        <f t="shared" si="22"/>
        <v>58.05</v>
      </c>
    </row>
    <row r="1026" spans="1:14" x14ac:dyDescent="0.2">
      <c r="A1026" s="92"/>
      <c r="B1026" s="479"/>
      <c r="C1026" s="479"/>
      <c r="D1026" s="479"/>
      <c r="E1026" s="92" t="s">
        <v>22</v>
      </c>
      <c r="F1026" s="92">
        <v>2</v>
      </c>
      <c r="G1026" s="92">
        <v>2</v>
      </c>
      <c r="H1026" s="92"/>
      <c r="I1026" s="92" t="s">
        <v>21</v>
      </c>
      <c r="J1026" s="92" t="s">
        <v>21</v>
      </c>
      <c r="K1026" s="92" t="s">
        <v>21</v>
      </c>
      <c r="L1026" s="92">
        <v>47.68</v>
      </c>
      <c r="M1026" s="72">
        <v>16</v>
      </c>
      <c r="N1026" s="128">
        <f t="shared" si="22"/>
        <v>3.2000000000000001E-2</v>
      </c>
    </row>
    <row r="1027" spans="1:14" x14ac:dyDescent="0.2">
      <c r="A1027" s="92"/>
      <c r="B1027" s="479"/>
      <c r="C1027" s="479"/>
      <c r="D1027" s="479"/>
      <c r="E1027" s="92" t="s">
        <v>52</v>
      </c>
      <c r="F1027" s="92">
        <v>6</v>
      </c>
      <c r="G1027" s="92">
        <v>6</v>
      </c>
      <c r="H1027" s="92"/>
      <c r="I1027" s="92" t="s">
        <v>21</v>
      </c>
      <c r="J1027" s="92">
        <v>5.99</v>
      </c>
      <c r="K1027" s="92" t="s">
        <v>21</v>
      </c>
      <c r="L1027" s="92">
        <v>53.94</v>
      </c>
      <c r="M1027" s="72">
        <v>140</v>
      </c>
      <c r="N1027" s="128">
        <f t="shared" si="22"/>
        <v>0.84</v>
      </c>
    </row>
    <row r="1028" spans="1:14" x14ac:dyDescent="0.2">
      <c r="A1028" s="92"/>
      <c r="B1028" s="479"/>
      <c r="C1028" s="479"/>
      <c r="D1028" s="479"/>
      <c r="E1028" s="92" t="s">
        <v>77</v>
      </c>
      <c r="F1028" s="92">
        <v>6</v>
      </c>
      <c r="G1028" s="92">
        <v>6</v>
      </c>
      <c r="H1028" s="92"/>
      <c r="I1028" s="92">
        <v>0.62</v>
      </c>
      <c r="J1028" s="92">
        <v>0.06</v>
      </c>
      <c r="K1028" s="92">
        <v>4.1360000000000001</v>
      </c>
      <c r="L1028" s="92">
        <v>20.04</v>
      </c>
      <c r="M1028" s="72">
        <v>40</v>
      </c>
      <c r="N1028" s="128">
        <f t="shared" si="22"/>
        <v>0.24</v>
      </c>
    </row>
    <row r="1029" spans="1:14" ht="11.25" customHeight="1" x14ac:dyDescent="0.2">
      <c r="A1029" s="92" t="s">
        <v>268</v>
      </c>
      <c r="B1029" s="537" t="s">
        <v>269</v>
      </c>
      <c r="C1029" s="480"/>
      <c r="D1029" s="480"/>
      <c r="E1029" s="92" t="s">
        <v>187</v>
      </c>
      <c r="F1029" s="92">
        <v>34</v>
      </c>
      <c r="G1029" s="92">
        <v>34</v>
      </c>
      <c r="H1029" s="92">
        <v>100</v>
      </c>
      <c r="I1029" s="92">
        <v>3.5</v>
      </c>
      <c r="J1029" s="92">
        <v>0.37</v>
      </c>
      <c r="K1029" s="92">
        <v>23.6</v>
      </c>
      <c r="L1029" s="92">
        <v>124.5</v>
      </c>
      <c r="M1029" s="72">
        <v>50</v>
      </c>
      <c r="N1029" s="128">
        <f t="shared" si="22"/>
        <v>1.7</v>
      </c>
    </row>
    <row r="1030" spans="1:14" x14ac:dyDescent="0.2">
      <c r="A1030" s="92"/>
      <c r="B1030" s="538"/>
      <c r="C1030" s="481">
        <v>100</v>
      </c>
      <c r="D1030" s="481">
        <v>120</v>
      </c>
      <c r="E1030" s="92" t="s">
        <v>22</v>
      </c>
      <c r="F1030" s="92">
        <v>2</v>
      </c>
      <c r="G1030" s="92">
        <v>2</v>
      </c>
      <c r="H1030" s="92"/>
      <c r="I1030" s="92" t="s">
        <v>21</v>
      </c>
      <c r="J1030" s="92" t="s">
        <v>21</v>
      </c>
      <c r="K1030" s="92" t="s">
        <v>21</v>
      </c>
      <c r="L1030" s="92" t="s">
        <v>21</v>
      </c>
      <c r="M1030" s="72">
        <v>16</v>
      </c>
      <c r="N1030" s="128">
        <f t="shared" si="22"/>
        <v>3.2000000000000001E-2</v>
      </c>
    </row>
    <row r="1031" spans="1:14" x14ac:dyDescent="0.2">
      <c r="A1031" s="92"/>
      <c r="B1031" s="479"/>
      <c r="C1031" s="479"/>
      <c r="D1031" s="479"/>
      <c r="E1031" s="92" t="s">
        <v>23</v>
      </c>
      <c r="F1031" s="92">
        <v>3.5</v>
      </c>
      <c r="G1031" s="92">
        <v>3.5</v>
      </c>
      <c r="H1031" s="92"/>
      <c r="I1031" s="92">
        <v>0.02</v>
      </c>
      <c r="J1031" s="92">
        <v>2.5</v>
      </c>
      <c r="K1031" s="92">
        <v>0.04</v>
      </c>
      <c r="L1031" s="92">
        <v>23.1</v>
      </c>
      <c r="M1031" s="72">
        <v>670</v>
      </c>
      <c r="N1031" s="128">
        <f t="shared" si="22"/>
        <v>2.3450000000000002</v>
      </c>
    </row>
    <row r="1032" spans="1:14" ht="11.25" customHeight="1" x14ac:dyDescent="0.2">
      <c r="A1032" s="521" t="s">
        <v>182</v>
      </c>
      <c r="B1032" s="541" t="s">
        <v>183</v>
      </c>
      <c r="C1032" s="484"/>
      <c r="D1032" s="484"/>
      <c r="E1032" s="521" t="s">
        <v>46</v>
      </c>
      <c r="F1032" s="521">
        <v>25</v>
      </c>
      <c r="G1032" s="521">
        <v>22</v>
      </c>
      <c r="H1032" s="498"/>
      <c r="I1032" s="521">
        <v>0.1</v>
      </c>
      <c r="J1032" s="521">
        <v>0.09</v>
      </c>
      <c r="K1032" s="521">
        <v>2.2000000000000002</v>
      </c>
      <c r="L1032" s="521">
        <v>9.9</v>
      </c>
      <c r="M1032" s="72">
        <v>100</v>
      </c>
      <c r="N1032" s="128">
        <f t="shared" si="22"/>
        <v>2.5</v>
      </c>
    </row>
    <row r="1033" spans="1:14" x14ac:dyDescent="0.2">
      <c r="A1033" s="521"/>
      <c r="B1033" s="542"/>
      <c r="C1033" s="485">
        <v>200</v>
      </c>
      <c r="D1033" s="485">
        <v>200</v>
      </c>
      <c r="E1033" s="521" t="s">
        <v>20</v>
      </c>
      <c r="F1033" s="521">
        <v>20</v>
      </c>
      <c r="G1033" s="521">
        <v>20</v>
      </c>
      <c r="H1033" s="498"/>
      <c r="I1033" s="521"/>
      <c r="J1033" s="521"/>
      <c r="K1033" s="521">
        <v>19.96</v>
      </c>
      <c r="L1033" s="521">
        <v>75.8</v>
      </c>
      <c r="M1033" s="72">
        <v>80</v>
      </c>
      <c r="N1033" s="128">
        <f t="shared" si="22"/>
        <v>1.6</v>
      </c>
    </row>
    <row r="1034" spans="1:14" x14ac:dyDescent="0.2">
      <c r="A1034" s="92"/>
      <c r="B1034" s="474" t="s">
        <v>72</v>
      </c>
      <c r="C1034" s="474" t="s">
        <v>378</v>
      </c>
      <c r="D1034" s="474" t="s">
        <v>379</v>
      </c>
      <c r="E1034" s="83" t="s">
        <v>73</v>
      </c>
      <c r="F1034" s="83">
        <v>40</v>
      </c>
      <c r="G1034" s="83">
        <v>40</v>
      </c>
      <c r="H1034" s="84">
        <v>40</v>
      </c>
      <c r="I1034" s="521">
        <v>3.48</v>
      </c>
      <c r="J1034" s="521">
        <v>0.6</v>
      </c>
      <c r="K1034" s="521">
        <v>16</v>
      </c>
      <c r="L1034" s="521">
        <v>83.6</v>
      </c>
      <c r="M1034" s="72">
        <v>60</v>
      </c>
      <c r="N1034" s="128">
        <f t="shared" si="22"/>
        <v>2.4</v>
      </c>
    </row>
    <row r="1035" spans="1:14" x14ac:dyDescent="0.2">
      <c r="A1035" s="92"/>
      <c r="B1035" s="474"/>
      <c r="C1035" s="474"/>
      <c r="D1035" s="474"/>
      <c r="E1035" s="521" t="s">
        <v>74</v>
      </c>
      <c r="F1035" s="521">
        <v>80</v>
      </c>
      <c r="G1035" s="521">
        <v>80</v>
      </c>
      <c r="H1035" s="498">
        <v>80</v>
      </c>
      <c r="I1035" s="521">
        <v>5.28</v>
      </c>
      <c r="J1035" s="521">
        <v>0.96</v>
      </c>
      <c r="K1035" s="521">
        <v>28.24</v>
      </c>
      <c r="L1035" s="521">
        <v>144.80000000000001</v>
      </c>
      <c r="M1035" s="72">
        <v>51</v>
      </c>
      <c r="N1035" s="128">
        <f t="shared" si="22"/>
        <v>4.08</v>
      </c>
    </row>
    <row r="1036" spans="1:14" ht="11.25" customHeight="1" x14ac:dyDescent="0.2">
      <c r="A1036" s="92" t="s">
        <v>240</v>
      </c>
      <c r="B1036" s="536" t="s">
        <v>241</v>
      </c>
      <c r="C1036" s="479"/>
      <c r="D1036" s="479"/>
      <c r="E1036" s="92" t="s">
        <v>130</v>
      </c>
      <c r="F1036" s="92">
        <v>1.74</v>
      </c>
      <c r="G1036" s="92">
        <v>1.74</v>
      </c>
      <c r="H1036" s="92"/>
      <c r="I1036" s="92">
        <v>0.17</v>
      </c>
      <c r="J1036" s="92">
        <v>0.02</v>
      </c>
      <c r="K1036" s="92">
        <v>1.19</v>
      </c>
      <c r="L1036" s="92">
        <v>5.81</v>
      </c>
      <c r="M1036" s="72">
        <v>40</v>
      </c>
      <c r="N1036" s="128">
        <f t="shared" si="22"/>
        <v>6.9599999999999995E-2</v>
      </c>
    </row>
    <row r="1037" spans="1:14" ht="12.75" customHeight="1" x14ac:dyDescent="0.2">
      <c r="A1037" s="539" t="s">
        <v>242</v>
      </c>
      <c r="B1037" s="536"/>
      <c r="C1037" s="479">
        <v>75</v>
      </c>
      <c r="D1037" s="479">
        <v>75</v>
      </c>
      <c r="E1037" s="92" t="s">
        <v>65</v>
      </c>
      <c r="F1037" s="92">
        <v>37</v>
      </c>
      <c r="G1037" s="92">
        <v>37</v>
      </c>
      <c r="H1037" s="92"/>
      <c r="I1037" s="92">
        <v>3.81</v>
      </c>
      <c r="J1037" s="92">
        <v>0.4</v>
      </c>
      <c r="K1037" s="92">
        <v>25.48</v>
      </c>
      <c r="L1037" s="92">
        <v>123.6</v>
      </c>
      <c r="M1037" s="72">
        <v>40</v>
      </c>
      <c r="N1037" s="128">
        <f t="shared" si="22"/>
        <v>1.48</v>
      </c>
    </row>
    <row r="1038" spans="1:14" ht="12" customHeight="1" x14ac:dyDescent="0.2">
      <c r="A1038" s="540"/>
      <c r="B1038" s="479"/>
      <c r="C1038" s="479"/>
      <c r="D1038" s="479"/>
      <c r="E1038" s="92" t="s">
        <v>20</v>
      </c>
      <c r="F1038" s="92">
        <v>20</v>
      </c>
      <c r="G1038" s="92">
        <v>20</v>
      </c>
      <c r="H1038" s="92"/>
      <c r="I1038" s="92" t="s">
        <v>21</v>
      </c>
      <c r="J1038" s="92" t="s">
        <v>21</v>
      </c>
      <c r="K1038" s="92">
        <v>1.96</v>
      </c>
      <c r="L1038" s="92">
        <v>7.8</v>
      </c>
      <c r="M1038" s="72">
        <v>80</v>
      </c>
      <c r="N1038" s="128">
        <f t="shared" si="22"/>
        <v>1.6</v>
      </c>
    </row>
    <row r="1039" spans="1:14" x14ac:dyDescent="0.2">
      <c r="A1039" s="92"/>
      <c r="B1039" s="479"/>
      <c r="C1039" s="479"/>
      <c r="D1039" s="479"/>
      <c r="E1039" s="92" t="s">
        <v>23</v>
      </c>
      <c r="F1039" s="92">
        <v>1.68</v>
      </c>
      <c r="G1039" s="92">
        <v>1.68</v>
      </c>
      <c r="H1039" s="92"/>
      <c r="I1039" s="92">
        <v>0.01</v>
      </c>
      <c r="J1039" s="92">
        <v>1.22</v>
      </c>
      <c r="K1039" s="92">
        <v>0.04</v>
      </c>
      <c r="L1039" s="92">
        <v>11.1</v>
      </c>
      <c r="M1039" s="72">
        <v>670</v>
      </c>
      <c r="N1039" s="128">
        <f t="shared" si="22"/>
        <v>1.1255999999999999</v>
      </c>
    </row>
    <row r="1040" spans="1:14" x14ac:dyDescent="0.2">
      <c r="A1040" s="92"/>
      <c r="B1040" s="479"/>
      <c r="C1040" s="479"/>
      <c r="D1040" s="479"/>
      <c r="E1040" s="92" t="s">
        <v>92</v>
      </c>
      <c r="F1040" s="92">
        <v>0.48</v>
      </c>
      <c r="G1040" s="92">
        <v>20</v>
      </c>
      <c r="H1040" s="92"/>
      <c r="I1040" s="92">
        <v>0.2</v>
      </c>
      <c r="J1040" s="92">
        <v>0.2</v>
      </c>
      <c r="K1040" s="92">
        <v>0.01</v>
      </c>
      <c r="L1040" s="92">
        <v>2.73</v>
      </c>
      <c r="M1040" s="72">
        <v>12</v>
      </c>
      <c r="N1040" s="128">
        <f>F1040*M1040</f>
        <v>5.76</v>
      </c>
    </row>
    <row r="1041" spans="1:14" x14ac:dyDescent="0.2">
      <c r="A1041" s="92"/>
      <c r="B1041" s="479"/>
      <c r="C1041" s="479"/>
      <c r="D1041" s="479"/>
      <c r="E1041" s="92" t="s">
        <v>22</v>
      </c>
      <c r="F1041" s="92">
        <v>5.0000000000000001E-3</v>
      </c>
      <c r="G1041" s="92">
        <v>5.0000000000000001E-3</v>
      </c>
      <c r="H1041" s="92"/>
      <c r="I1041" s="92" t="s">
        <v>21</v>
      </c>
      <c r="J1041" s="92" t="s">
        <v>21</v>
      </c>
      <c r="K1041" s="92" t="s">
        <v>21</v>
      </c>
      <c r="L1041" s="92" t="s">
        <v>21</v>
      </c>
      <c r="M1041" s="72">
        <v>16</v>
      </c>
      <c r="N1041" s="128">
        <f t="shared" si="22"/>
        <v>8.0000000000000007E-5</v>
      </c>
    </row>
    <row r="1042" spans="1:14" ht="13.5" customHeight="1" x14ac:dyDescent="0.2">
      <c r="A1042" s="92"/>
      <c r="B1042" s="479"/>
      <c r="C1042" s="479"/>
      <c r="D1042" s="479"/>
      <c r="E1042" s="92" t="s">
        <v>129</v>
      </c>
      <c r="F1042" s="92">
        <v>1.1000000000000001</v>
      </c>
      <c r="G1042" s="92">
        <v>1.1000000000000001</v>
      </c>
      <c r="H1042" s="92"/>
      <c r="I1042" s="92" t="s">
        <v>21</v>
      </c>
      <c r="J1042" s="92" t="s">
        <v>21</v>
      </c>
      <c r="K1042" s="92" t="s">
        <v>21</v>
      </c>
      <c r="L1042" s="92" t="s">
        <v>21</v>
      </c>
      <c r="M1042" s="72">
        <v>400</v>
      </c>
      <c r="N1042" s="128">
        <f t="shared" si="22"/>
        <v>0.44000000000000006</v>
      </c>
    </row>
    <row r="1043" spans="1:14" x14ac:dyDescent="0.2">
      <c r="A1043" s="92"/>
      <c r="B1043" s="479"/>
      <c r="C1043" s="479"/>
      <c r="D1043" s="479"/>
      <c r="E1043" s="92" t="s">
        <v>305</v>
      </c>
      <c r="F1043" s="92">
        <v>25.2</v>
      </c>
      <c r="G1043" s="92">
        <v>25.2</v>
      </c>
      <c r="H1043" s="92"/>
      <c r="I1043" s="92">
        <v>4.21</v>
      </c>
      <c r="J1043" s="92">
        <v>2.27</v>
      </c>
      <c r="K1043" s="92">
        <v>0.5</v>
      </c>
      <c r="L1043" s="92">
        <v>40.07</v>
      </c>
      <c r="M1043" s="72">
        <v>310</v>
      </c>
      <c r="N1043" s="128">
        <f t="shared" si="22"/>
        <v>7.8120000000000003</v>
      </c>
    </row>
    <row r="1044" spans="1:14" x14ac:dyDescent="0.2">
      <c r="A1044" s="92"/>
      <c r="B1044" s="479"/>
      <c r="C1044" s="479"/>
      <c r="D1044" s="479"/>
      <c r="E1044" s="92" t="s">
        <v>92</v>
      </c>
      <c r="F1044" s="92">
        <v>0.06</v>
      </c>
      <c r="G1044" s="92">
        <v>2.4</v>
      </c>
      <c r="H1044" s="92"/>
      <c r="I1044" s="92">
        <v>0.43</v>
      </c>
      <c r="J1044" s="92">
        <v>0.39</v>
      </c>
      <c r="K1044" s="92">
        <v>0.02</v>
      </c>
      <c r="L1044" s="92">
        <v>5.3</v>
      </c>
      <c r="M1044" s="72">
        <v>12</v>
      </c>
      <c r="N1044" s="128">
        <f>F1044*M1044</f>
        <v>0.72</v>
      </c>
    </row>
    <row r="1045" spans="1:14" x14ac:dyDescent="0.2">
      <c r="A1045" s="92"/>
      <c r="B1045" s="479"/>
      <c r="C1045" s="479"/>
      <c r="D1045" s="479"/>
      <c r="E1045" s="92" t="s">
        <v>20</v>
      </c>
      <c r="F1045" s="92">
        <v>2.4</v>
      </c>
      <c r="G1045" s="92">
        <v>2.4</v>
      </c>
      <c r="H1045" s="92"/>
      <c r="I1045" s="92" t="s">
        <v>21</v>
      </c>
      <c r="J1045" s="92" t="s">
        <v>21</v>
      </c>
      <c r="K1045" s="92">
        <v>2.39</v>
      </c>
      <c r="L1045" s="92">
        <v>9.09</v>
      </c>
      <c r="M1045" s="72">
        <v>80</v>
      </c>
      <c r="N1045" s="128">
        <f t="shared" si="22"/>
        <v>0.192</v>
      </c>
    </row>
    <row r="1046" spans="1:14" x14ac:dyDescent="0.2">
      <c r="A1046" s="92"/>
      <c r="B1046" s="479"/>
      <c r="C1046" s="479"/>
      <c r="D1046" s="479"/>
      <c r="E1046" s="92" t="s">
        <v>65</v>
      </c>
      <c r="F1046" s="92">
        <v>1.2</v>
      </c>
      <c r="G1046" s="92">
        <v>1.2</v>
      </c>
      <c r="H1046" s="92"/>
      <c r="I1046" s="92" t="s">
        <v>21</v>
      </c>
      <c r="J1046" s="92" t="s">
        <v>21</v>
      </c>
      <c r="K1046" s="102">
        <v>1</v>
      </c>
      <c r="L1046" s="102">
        <v>4</v>
      </c>
      <c r="M1046" s="72">
        <v>40</v>
      </c>
      <c r="N1046" s="128">
        <f t="shared" si="22"/>
        <v>4.8000000000000001E-2</v>
      </c>
    </row>
    <row r="1047" spans="1:14" x14ac:dyDescent="0.2">
      <c r="A1047" s="92"/>
      <c r="B1047" s="479"/>
      <c r="C1047" s="479"/>
      <c r="D1047" s="479"/>
      <c r="E1047" s="92" t="s">
        <v>80</v>
      </c>
      <c r="F1047" s="92">
        <v>0.02</v>
      </c>
      <c r="G1047" s="92">
        <v>1.6</v>
      </c>
      <c r="H1047" s="92"/>
      <c r="I1047" s="92">
        <v>0.18</v>
      </c>
      <c r="J1047" s="92">
        <v>0.17</v>
      </c>
      <c r="K1047" s="92" t="s">
        <v>21</v>
      </c>
      <c r="L1047" s="92">
        <v>2.35</v>
      </c>
      <c r="M1047" s="72">
        <v>12</v>
      </c>
      <c r="N1047" s="128">
        <f>F1047*M1047</f>
        <v>0.24</v>
      </c>
    </row>
    <row r="1048" spans="1:14" x14ac:dyDescent="0.2">
      <c r="A1048" s="92"/>
      <c r="B1048" s="479"/>
      <c r="C1048" s="479"/>
      <c r="D1048" s="479"/>
      <c r="E1048" s="92" t="s">
        <v>82</v>
      </c>
      <c r="F1048" s="92">
        <v>0.25</v>
      </c>
      <c r="G1048" s="92">
        <v>0.25</v>
      </c>
      <c r="H1048" s="92"/>
      <c r="I1048" s="92" t="s">
        <v>21</v>
      </c>
      <c r="J1048" s="92">
        <v>0.24</v>
      </c>
      <c r="K1048" s="92" t="s">
        <v>21</v>
      </c>
      <c r="L1048" s="92">
        <v>2.25</v>
      </c>
      <c r="M1048" s="72">
        <v>140</v>
      </c>
      <c r="N1048" s="128">
        <f t="shared" si="22"/>
        <v>3.5000000000000003E-2</v>
      </c>
    </row>
    <row r="1049" spans="1:14" ht="10.8" x14ac:dyDescent="0.2">
      <c r="A1049" s="92"/>
      <c r="B1049" s="493" t="s">
        <v>84</v>
      </c>
      <c r="C1049" s="493"/>
      <c r="D1049" s="493"/>
      <c r="E1049" s="492"/>
      <c r="F1049" s="492"/>
      <c r="G1049" s="492"/>
      <c r="H1049" s="492"/>
      <c r="I1049" s="125" t="e">
        <f>#REF!+#REF!+#REF!+#REF!+#REF!+#REF!</f>
        <v>#REF!</v>
      </c>
      <c r="J1049" s="125" t="e">
        <f>#REF!+#REF!+#REF!+#REF!+#REF!+#REF!</f>
        <v>#REF!</v>
      </c>
      <c r="K1049" s="125" t="e">
        <f>#REF!+#REF!+#REF!+#REF!+#REF!+#REF!</f>
        <v>#REF!</v>
      </c>
      <c r="L1049" s="125" t="e">
        <f>#REF!+#REF!+#REF!+#REF!+#REF!+#REF!</f>
        <v>#REF!</v>
      </c>
      <c r="M1049" s="125"/>
      <c r="N1049" s="129">
        <f>SUM(N1010:N1048)</f>
        <v>130.51388</v>
      </c>
    </row>
    <row r="1050" spans="1:14" ht="10.8" x14ac:dyDescent="0.2">
      <c r="A1050" s="454"/>
      <c r="B1050" s="526" t="s">
        <v>245</v>
      </c>
      <c r="C1050" s="526"/>
      <c r="D1050" s="526"/>
      <c r="E1050" s="452"/>
      <c r="F1050" s="452"/>
      <c r="G1050" s="452"/>
      <c r="H1050" s="444"/>
      <c r="I1050" s="463" t="e">
        <f>I1049+I1008</f>
        <v>#REF!</v>
      </c>
      <c r="J1050" s="463" t="e">
        <f>J1049+J1008</f>
        <v>#REF!</v>
      </c>
      <c r="K1050" s="463" t="e">
        <f>K1049+K1008</f>
        <v>#REF!</v>
      </c>
      <c r="L1050" s="463" t="e">
        <f>L1049+L1008</f>
        <v>#REF!</v>
      </c>
      <c r="M1050" s="463"/>
      <c r="N1050" s="438">
        <f>N1049+N1008</f>
        <v>211.52773999999999</v>
      </c>
    </row>
    <row r="1051" spans="1:14" ht="20.399999999999999" x14ac:dyDescent="0.2">
      <c r="A1051" s="486" t="s">
        <v>1</v>
      </c>
      <c r="B1051" s="475" t="s">
        <v>2</v>
      </c>
      <c r="C1051" s="475"/>
      <c r="D1051" s="475"/>
      <c r="E1051" s="486" t="s">
        <v>3</v>
      </c>
      <c r="F1051" s="486" t="s">
        <v>4</v>
      </c>
      <c r="G1051" s="486" t="s">
        <v>5</v>
      </c>
      <c r="H1051" s="486" t="s">
        <v>6</v>
      </c>
      <c r="I1051" s="486" t="s">
        <v>7</v>
      </c>
      <c r="J1051" s="486" t="s">
        <v>8</v>
      </c>
      <c r="K1051" s="486" t="s">
        <v>9</v>
      </c>
      <c r="L1051" s="486" t="s">
        <v>10</v>
      </c>
      <c r="M1051" s="72" t="s">
        <v>11</v>
      </c>
      <c r="N1051" s="128"/>
    </row>
    <row r="1052" spans="1:14" ht="15.75" customHeight="1" x14ac:dyDescent="0.2">
      <c r="A1052" s="634" t="s">
        <v>320</v>
      </c>
      <c r="B1052" s="637"/>
      <c r="C1052" s="495"/>
      <c r="D1052" s="495"/>
      <c r="E1052" s="492"/>
      <c r="F1052" s="492"/>
      <c r="G1052" s="492"/>
      <c r="H1052" s="492"/>
      <c r="I1052" s="492"/>
      <c r="J1052" s="492"/>
      <c r="K1052" s="492"/>
      <c r="L1052" s="492"/>
      <c r="M1052" s="72"/>
      <c r="N1052" s="128"/>
    </row>
    <row r="1053" spans="1:14" ht="11.25" customHeight="1" x14ac:dyDescent="0.2">
      <c r="A1053" s="551" t="s">
        <v>14</v>
      </c>
      <c r="B1053" s="552"/>
      <c r="C1053" s="493"/>
      <c r="D1053" s="493"/>
      <c r="E1053" s="92"/>
      <c r="F1053" s="92"/>
      <c r="G1053" s="92"/>
      <c r="H1053" s="92"/>
      <c r="I1053" s="92"/>
      <c r="J1053" s="92"/>
      <c r="K1053" s="92"/>
      <c r="L1053" s="92"/>
      <c r="M1053" s="72"/>
      <c r="N1053" s="128"/>
    </row>
    <row r="1054" spans="1:14" ht="22.5" customHeight="1" x14ac:dyDescent="0.2">
      <c r="A1054" s="92" t="s">
        <v>268</v>
      </c>
      <c r="B1054" s="536" t="s">
        <v>440</v>
      </c>
      <c r="C1054" s="479"/>
      <c r="D1054" s="479"/>
      <c r="E1054" s="92" t="s">
        <v>356</v>
      </c>
      <c r="F1054" s="92">
        <v>33.299999999999997</v>
      </c>
      <c r="G1054" s="92">
        <v>33.299999999999997</v>
      </c>
      <c r="H1054" s="92"/>
      <c r="I1054" s="92">
        <v>3.53</v>
      </c>
      <c r="J1054" s="92">
        <v>0.37</v>
      </c>
      <c r="K1054" s="92">
        <v>23.81</v>
      </c>
      <c r="L1054" s="92">
        <v>114.6</v>
      </c>
      <c r="M1054" s="72">
        <v>51</v>
      </c>
      <c r="N1054" s="128">
        <f t="shared" ref="N1054:N1092" si="23">F1054*M1054/1000</f>
        <v>1.6982999999999999</v>
      </c>
    </row>
    <row r="1055" spans="1:14" ht="12.75" customHeight="1" x14ac:dyDescent="0.2">
      <c r="A1055" s="92"/>
      <c r="B1055" s="536"/>
      <c r="C1055" s="479">
        <v>150</v>
      </c>
      <c r="D1055" s="479">
        <v>200</v>
      </c>
      <c r="E1055" s="92" t="s">
        <v>23</v>
      </c>
      <c r="F1055" s="92">
        <v>3.5</v>
      </c>
      <c r="G1055" s="92">
        <v>3.5</v>
      </c>
      <c r="H1055" s="92"/>
      <c r="I1055" s="92">
        <v>2.8000000000000001E-2</v>
      </c>
      <c r="J1055" s="92">
        <v>2.54</v>
      </c>
      <c r="K1055" s="92">
        <v>9.0999999999999998E-2</v>
      </c>
      <c r="L1055" s="92">
        <v>23.14</v>
      </c>
      <c r="M1055" s="72">
        <v>670</v>
      </c>
      <c r="N1055" s="128">
        <f t="shared" si="23"/>
        <v>2.3450000000000002</v>
      </c>
    </row>
    <row r="1056" spans="1:14" x14ac:dyDescent="0.2">
      <c r="A1056" s="92"/>
      <c r="B1056" s="479"/>
      <c r="C1056" s="479"/>
      <c r="D1056" s="479"/>
      <c r="E1056" s="92" t="s">
        <v>22</v>
      </c>
      <c r="F1056" s="92">
        <v>2</v>
      </c>
      <c r="G1056" s="92">
        <v>2</v>
      </c>
      <c r="H1056" s="92"/>
      <c r="I1056" s="92"/>
      <c r="J1056" s="92" t="s">
        <v>271</v>
      </c>
      <c r="K1056" s="92"/>
      <c r="L1056" s="92"/>
      <c r="M1056" s="72">
        <v>16</v>
      </c>
      <c r="N1056" s="128">
        <f t="shared" si="23"/>
        <v>3.2000000000000001E-2</v>
      </c>
    </row>
    <row r="1057" spans="1:14" ht="11.25" customHeight="1" x14ac:dyDescent="0.2">
      <c r="A1057" s="92" t="s">
        <v>272</v>
      </c>
      <c r="B1057" s="536" t="s">
        <v>101</v>
      </c>
      <c r="C1057" s="479">
        <v>200</v>
      </c>
      <c r="D1057" s="479">
        <v>200</v>
      </c>
      <c r="E1057" s="92" t="s">
        <v>101</v>
      </c>
      <c r="F1057" s="92">
        <v>6</v>
      </c>
      <c r="G1057" s="92"/>
      <c r="H1057" s="92"/>
      <c r="I1057" s="92">
        <v>0.9</v>
      </c>
      <c r="J1057" s="92">
        <v>0.21</v>
      </c>
      <c r="K1057" s="92"/>
      <c r="L1057" s="92"/>
      <c r="M1057" s="72">
        <v>500</v>
      </c>
      <c r="N1057" s="128">
        <f t="shared" si="23"/>
        <v>3</v>
      </c>
    </row>
    <row r="1058" spans="1:14" x14ac:dyDescent="0.2">
      <c r="A1058" s="92"/>
      <c r="B1058" s="536"/>
      <c r="C1058" s="479"/>
      <c r="D1058" s="479"/>
      <c r="E1058" s="92" t="s">
        <v>20</v>
      </c>
      <c r="F1058" s="92">
        <v>18</v>
      </c>
      <c r="G1058" s="92"/>
      <c r="H1058" s="92"/>
      <c r="I1058" s="92"/>
      <c r="J1058" s="92" t="s">
        <v>21</v>
      </c>
      <c r="K1058" s="92">
        <v>17.96</v>
      </c>
      <c r="L1058" s="92">
        <v>68.22</v>
      </c>
      <c r="M1058" s="72">
        <v>80</v>
      </c>
      <c r="N1058" s="128">
        <f t="shared" si="23"/>
        <v>1.44</v>
      </c>
    </row>
    <row r="1059" spans="1:14" x14ac:dyDescent="0.2">
      <c r="A1059" s="92"/>
      <c r="B1059" s="479"/>
      <c r="C1059" s="479"/>
      <c r="D1059" s="479"/>
      <c r="E1059" s="92" t="s">
        <v>145</v>
      </c>
      <c r="F1059" s="92">
        <v>110</v>
      </c>
      <c r="G1059" s="92"/>
      <c r="H1059" s="92"/>
      <c r="I1059" s="92">
        <v>3.08</v>
      </c>
      <c r="J1059" s="92">
        <v>3.52</v>
      </c>
      <c r="K1059" s="92">
        <v>2.35</v>
      </c>
      <c r="L1059" s="92">
        <v>63.8</v>
      </c>
      <c r="M1059" s="72">
        <v>65</v>
      </c>
      <c r="N1059" s="128">
        <f t="shared" si="23"/>
        <v>7.15</v>
      </c>
    </row>
    <row r="1060" spans="1:14" ht="11.25" customHeight="1" x14ac:dyDescent="0.2">
      <c r="A1060" s="92" t="s">
        <v>29</v>
      </c>
      <c r="B1060" s="531" t="s">
        <v>30</v>
      </c>
      <c r="C1060" s="474">
        <v>70</v>
      </c>
      <c r="D1060" s="474">
        <v>90</v>
      </c>
      <c r="E1060" s="521" t="s">
        <v>31</v>
      </c>
      <c r="F1060" s="521">
        <v>80</v>
      </c>
      <c r="G1060" s="521">
        <v>80</v>
      </c>
      <c r="H1060" s="498"/>
      <c r="I1060" s="521">
        <v>6.96</v>
      </c>
      <c r="J1060" s="521">
        <v>1.2</v>
      </c>
      <c r="K1060" s="521">
        <v>32.96</v>
      </c>
      <c r="L1060" s="521">
        <v>181</v>
      </c>
      <c r="M1060" s="72">
        <v>60</v>
      </c>
      <c r="N1060" s="128">
        <f t="shared" si="23"/>
        <v>4.8</v>
      </c>
    </row>
    <row r="1061" spans="1:14" ht="15.75" customHeight="1" x14ac:dyDescent="0.2">
      <c r="A1061" s="92"/>
      <c r="B1061" s="531"/>
      <c r="C1061" s="474">
        <v>10</v>
      </c>
      <c r="D1061" s="474">
        <v>10</v>
      </c>
      <c r="E1061" s="521" t="s">
        <v>32</v>
      </c>
      <c r="F1061" s="521">
        <v>10</v>
      </c>
      <c r="G1061" s="521"/>
      <c r="H1061" s="498"/>
      <c r="I1061" s="521">
        <v>2.68</v>
      </c>
      <c r="J1061" s="521">
        <v>2.57</v>
      </c>
      <c r="K1061" s="521" t="s">
        <v>21</v>
      </c>
      <c r="L1061" s="521">
        <v>33.79</v>
      </c>
      <c r="M1061" s="72">
        <v>650</v>
      </c>
      <c r="N1061" s="128">
        <f t="shared" si="23"/>
        <v>6.5</v>
      </c>
    </row>
    <row r="1062" spans="1:14" x14ac:dyDescent="0.2">
      <c r="A1062" s="92"/>
      <c r="B1062" s="474"/>
      <c r="C1062" s="474">
        <v>10</v>
      </c>
      <c r="D1062" s="474">
        <v>10</v>
      </c>
      <c r="E1062" s="521" t="s">
        <v>33</v>
      </c>
      <c r="F1062" s="521">
        <v>10</v>
      </c>
      <c r="G1062" s="521"/>
      <c r="H1062" s="498"/>
      <c r="I1062" s="521">
        <v>0.08</v>
      </c>
      <c r="J1062" s="521">
        <v>7.25</v>
      </c>
      <c r="K1062" s="521">
        <v>0.26</v>
      </c>
      <c r="L1062" s="521">
        <v>66.099999999999994</v>
      </c>
      <c r="M1062" s="72">
        <v>670</v>
      </c>
      <c r="N1062" s="128">
        <f t="shared" si="23"/>
        <v>6.7</v>
      </c>
    </row>
    <row r="1063" spans="1:14" ht="20.399999999999999" x14ac:dyDescent="0.2">
      <c r="A1063" s="92"/>
      <c r="B1063" s="479" t="s">
        <v>146</v>
      </c>
      <c r="C1063" s="479">
        <v>120</v>
      </c>
      <c r="D1063" s="479">
        <v>120</v>
      </c>
      <c r="E1063" s="92" t="s">
        <v>461</v>
      </c>
      <c r="F1063" s="92">
        <v>120</v>
      </c>
      <c r="G1063" s="92">
        <v>120</v>
      </c>
      <c r="H1063" s="92">
        <v>120</v>
      </c>
      <c r="I1063" s="492">
        <v>1.8</v>
      </c>
      <c r="J1063" s="492">
        <v>8.4000000000000005E-2</v>
      </c>
      <c r="K1063" s="492">
        <v>18.649999999999999</v>
      </c>
      <c r="L1063" s="120">
        <v>74.760000000000005</v>
      </c>
      <c r="M1063" s="72">
        <v>150</v>
      </c>
      <c r="N1063" s="128">
        <f t="shared" si="23"/>
        <v>18</v>
      </c>
    </row>
    <row r="1064" spans="1:14" x14ac:dyDescent="0.2">
      <c r="A1064" s="521" t="s">
        <v>38</v>
      </c>
      <c r="B1064" s="474" t="s">
        <v>437</v>
      </c>
      <c r="C1064" s="474"/>
      <c r="D1064" s="474"/>
      <c r="E1064" s="521" t="s">
        <v>437</v>
      </c>
      <c r="F1064" s="521">
        <v>200</v>
      </c>
      <c r="G1064" s="521">
        <v>200</v>
      </c>
      <c r="H1064" s="498">
        <v>200</v>
      </c>
      <c r="I1064" s="521"/>
      <c r="J1064" s="521"/>
      <c r="K1064" s="521">
        <v>19</v>
      </c>
      <c r="L1064" s="521">
        <v>75</v>
      </c>
      <c r="M1064" s="72">
        <v>80</v>
      </c>
      <c r="N1064" s="128">
        <f t="shared" si="23"/>
        <v>16</v>
      </c>
    </row>
    <row r="1065" spans="1:14" ht="20.399999999999999" x14ac:dyDescent="0.2">
      <c r="A1065" s="92"/>
      <c r="B1065" s="493" t="s">
        <v>40</v>
      </c>
      <c r="C1065" s="493"/>
      <c r="D1065" s="493"/>
      <c r="E1065" s="92"/>
      <c r="F1065" s="92"/>
      <c r="G1065" s="92"/>
      <c r="H1065" s="92"/>
      <c r="I1065" s="120" t="e">
        <f>#REF!+#REF!+#REF!+I1063+I1064</f>
        <v>#REF!</v>
      </c>
      <c r="J1065" s="120" t="e">
        <f>#REF!+#REF!+#REF!+J1063+J1064</f>
        <v>#REF!</v>
      </c>
      <c r="K1065" s="120" t="e">
        <f>#REF!+#REF!+#REF!+K1063+K1064</f>
        <v>#REF!</v>
      </c>
      <c r="L1065" s="120" t="e">
        <f>#REF!+#REF!+#REF!+L1063+L1064</f>
        <v>#REF!</v>
      </c>
      <c r="M1065" s="120"/>
      <c r="N1065" s="129">
        <f>SUM(N1054:N1064)</f>
        <v>67.665300000000002</v>
      </c>
    </row>
    <row r="1066" spans="1:14" ht="11.25" customHeight="1" x14ac:dyDescent="0.2">
      <c r="A1066" s="551" t="s">
        <v>273</v>
      </c>
      <c r="B1066" s="552"/>
      <c r="C1066" s="493"/>
      <c r="D1066" s="493"/>
      <c r="E1066" s="92"/>
      <c r="F1066" s="92"/>
      <c r="G1066" s="92"/>
      <c r="H1066" s="92"/>
      <c r="I1066" s="92"/>
      <c r="J1066" s="92"/>
      <c r="K1066" s="92"/>
      <c r="L1066" s="92"/>
      <c r="M1066" s="72"/>
      <c r="N1066" s="129"/>
    </row>
    <row r="1067" spans="1:14" ht="22.5" customHeight="1" x14ac:dyDescent="0.2">
      <c r="A1067" s="92" t="s">
        <v>274</v>
      </c>
      <c r="B1067" s="536" t="s">
        <v>148</v>
      </c>
      <c r="C1067" s="479"/>
      <c r="D1067" s="479"/>
      <c r="E1067" s="92" t="s">
        <v>149</v>
      </c>
      <c r="F1067" s="92">
        <v>99.8</v>
      </c>
      <c r="G1067" s="92">
        <v>74.84</v>
      </c>
      <c r="H1067" s="92"/>
      <c r="I1067" s="102">
        <v>1.49</v>
      </c>
      <c r="J1067" s="108">
        <v>0.08</v>
      </c>
      <c r="K1067" s="92">
        <v>7.64</v>
      </c>
      <c r="L1067" s="92">
        <v>33.53</v>
      </c>
      <c r="M1067" s="72">
        <v>35</v>
      </c>
      <c r="N1067" s="128">
        <f t="shared" si="23"/>
        <v>3.4929999999999999</v>
      </c>
    </row>
    <row r="1068" spans="1:14" x14ac:dyDescent="0.2">
      <c r="A1068" s="92"/>
      <c r="B1068" s="536"/>
      <c r="C1068" s="479">
        <v>80</v>
      </c>
      <c r="D1068" s="479">
        <v>120</v>
      </c>
      <c r="E1068" s="92" t="s">
        <v>46</v>
      </c>
      <c r="F1068" s="92">
        <v>40</v>
      </c>
      <c r="G1068" s="92">
        <v>36</v>
      </c>
      <c r="H1068" s="92"/>
      <c r="I1068" s="92">
        <v>0.16</v>
      </c>
      <c r="J1068" s="92">
        <v>4</v>
      </c>
      <c r="K1068" s="92">
        <v>4.0999999999999996</v>
      </c>
      <c r="L1068" s="92">
        <v>15.84</v>
      </c>
      <c r="M1068" s="72">
        <v>100</v>
      </c>
      <c r="N1068" s="128">
        <f t="shared" si="23"/>
        <v>4</v>
      </c>
    </row>
    <row r="1069" spans="1:14" x14ac:dyDescent="0.2">
      <c r="A1069" s="92"/>
      <c r="B1069" s="479"/>
      <c r="C1069" s="479"/>
      <c r="D1069" s="479"/>
      <c r="E1069" s="92" t="s">
        <v>20</v>
      </c>
      <c r="F1069" s="92">
        <v>5</v>
      </c>
      <c r="G1069" s="92">
        <v>5</v>
      </c>
      <c r="H1069" s="92"/>
      <c r="I1069" s="92"/>
      <c r="J1069" s="92" t="s">
        <v>21</v>
      </c>
      <c r="K1069" s="92">
        <v>4.99</v>
      </c>
      <c r="L1069" s="92">
        <v>18.95</v>
      </c>
      <c r="M1069" s="72">
        <v>80</v>
      </c>
      <c r="N1069" s="128">
        <f t="shared" si="23"/>
        <v>0.4</v>
      </c>
    </row>
    <row r="1070" spans="1:14" x14ac:dyDescent="0.2">
      <c r="A1070" s="92"/>
      <c r="B1070" s="479"/>
      <c r="C1070" s="479"/>
      <c r="D1070" s="479"/>
      <c r="E1070" s="92" t="s">
        <v>52</v>
      </c>
      <c r="F1070" s="92">
        <v>5</v>
      </c>
      <c r="G1070" s="92">
        <v>5</v>
      </c>
      <c r="H1070" s="92"/>
      <c r="I1070" s="92">
        <v>0.04</v>
      </c>
      <c r="J1070" s="92">
        <v>3.63</v>
      </c>
      <c r="K1070" s="92">
        <v>13.2</v>
      </c>
      <c r="L1070" s="92">
        <v>33.049999999999997</v>
      </c>
      <c r="M1070" s="72">
        <v>140</v>
      </c>
      <c r="N1070" s="128">
        <f t="shared" si="23"/>
        <v>0.7</v>
      </c>
    </row>
    <row r="1071" spans="1:14" ht="15" customHeight="1" x14ac:dyDescent="0.2">
      <c r="A1071" s="92" t="s">
        <v>275</v>
      </c>
      <c r="B1071" s="536" t="s">
        <v>276</v>
      </c>
      <c r="C1071" s="479"/>
      <c r="D1071" s="479"/>
      <c r="E1071" s="92" t="s">
        <v>198</v>
      </c>
      <c r="F1071" s="92">
        <v>40</v>
      </c>
      <c r="G1071" s="92">
        <v>40</v>
      </c>
      <c r="H1071" s="92"/>
      <c r="I1071" s="92">
        <v>0.63</v>
      </c>
      <c r="J1071" s="92">
        <v>0.56999999999999995</v>
      </c>
      <c r="K1071" s="92">
        <v>0.03</v>
      </c>
      <c r="L1071" s="92">
        <v>7.85</v>
      </c>
      <c r="M1071" s="72">
        <v>50</v>
      </c>
      <c r="N1071" s="128">
        <f t="shared" si="23"/>
        <v>2</v>
      </c>
    </row>
    <row r="1072" spans="1:14" x14ac:dyDescent="0.2">
      <c r="A1072" s="92"/>
      <c r="B1072" s="536"/>
      <c r="C1072" s="479" t="s">
        <v>58</v>
      </c>
      <c r="D1072" s="479" t="s">
        <v>58</v>
      </c>
      <c r="E1072" s="92" t="s">
        <v>53</v>
      </c>
      <c r="F1072" s="92">
        <v>12</v>
      </c>
      <c r="G1072" s="92">
        <v>10</v>
      </c>
      <c r="H1072" s="92"/>
      <c r="I1072" s="92">
        <v>0.13</v>
      </c>
      <c r="J1072" s="92" t="s">
        <v>21</v>
      </c>
      <c r="K1072" s="92">
        <v>0.91</v>
      </c>
      <c r="L1072" s="92">
        <v>4.0999999999999996</v>
      </c>
      <c r="M1072" s="72">
        <v>40</v>
      </c>
      <c r="N1072" s="128">
        <f t="shared" si="23"/>
        <v>0.48</v>
      </c>
    </row>
    <row r="1073" spans="1:14" x14ac:dyDescent="0.2">
      <c r="A1073" s="92"/>
      <c r="B1073" s="479"/>
      <c r="C1073" s="479"/>
      <c r="D1073" s="479"/>
      <c r="E1073" s="92" t="s">
        <v>23</v>
      </c>
      <c r="F1073" s="92">
        <v>5</v>
      </c>
      <c r="G1073" s="92">
        <v>5</v>
      </c>
      <c r="H1073" s="92"/>
      <c r="I1073" s="92">
        <v>0.04</v>
      </c>
      <c r="J1073" s="92">
        <v>3.63</v>
      </c>
      <c r="K1073" s="92">
        <v>0.13</v>
      </c>
      <c r="L1073" s="92">
        <v>33.049999999999997</v>
      </c>
      <c r="M1073" s="72">
        <v>670</v>
      </c>
      <c r="N1073" s="128">
        <f t="shared" si="23"/>
        <v>3.35</v>
      </c>
    </row>
    <row r="1074" spans="1:14" x14ac:dyDescent="0.2">
      <c r="A1074" s="92"/>
      <c r="B1074" s="479"/>
      <c r="C1074" s="479"/>
      <c r="D1074" s="479"/>
      <c r="E1074" s="92" t="s">
        <v>44</v>
      </c>
      <c r="F1074" s="92">
        <v>12.5</v>
      </c>
      <c r="G1074" s="92">
        <v>10</v>
      </c>
      <c r="H1074" s="92"/>
      <c r="I1074" s="92">
        <v>0.13</v>
      </c>
      <c r="J1074" s="92">
        <v>0.01</v>
      </c>
      <c r="K1074" s="92">
        <v>0.71</v>
      </c>
      <c r="L1074" s="92">
        <v>3.3</v>
      </c>
      <c r="M1074" s="72">
        <v>45</v>
      </c>
      <c r="N1074" s="128">
        <f t="shared" si="23"/>
        <v>0.5625</v>
      </c>
    </row>
    <row r="1075" spans="1:14" x14ac:dyDescent="0.2">
      <c r="A1075" s="92"/>
      <c r="B1075" s="479"/>
      <c r="C1075" s="479"/>
      <c r="D1075" s="479"/>
      <c r="E1075" s="113" t="s">
        <v>56</v>
      </c>
      <c r="F1075" s="113">
        <v>40</v>
      </c>
      <c r="G1075" s="113">
        <v>40</v>
      </c>
      <c r="H1075" s="92"/>
      <c r="I1075" s="113">
        <v>9.67</v>
      </c>
      <c r="J1075" s="113">
        <v>6.48</v>
      </c>
      <c r="K1075" s="113" t="s">
        <v>21</v>
      </c>
      <c r="L1075" s="113">
        <v>88.29</v>
      </c>
      <c r="M1075" s="72">
        <v>440</v>
      </c>
      <c r="N1075" s="128">
        <f t="shared" si="23"/>
        <v>17.600000000000001</v>
      </c>
    </row>
    <row r="1076" spans="1:14" ht="20.399999999999999" x14ac:dyDescent="0.2">
      <c r="A1076" s="195" t="s">
        <v>277</v>
      </c>
      <c r="B1076" s="195" t="s">
        <v>177</v>
      </c>
      <c r="C1076" s="195"/>
      <c r="D1076" s="195"/>
      <c r="E1076" s="92" t="s">
        <v>61</v>
      </c>
      <c r="F1076" s="92">
        <v>52</v>
      </c>
      <c r="G1076" s="92">
        <v>38</v>
      </c>
      <c r="H1076" s="92"/>
      <c r="I1076" s="92">
        <v>10.23</v>
      </c>
      <c r="J1076" s="92">
        <v>6.6</v>
      </c>
      <c r="K1076" s="92">
        <v>0.23</v>
      </c>
      <c r="L1076" s="92">
        <v>89.9</v>
      </c>
      <c r="M1076" s="72">
        <v>440</v>
      </c>
      <c r="N1076" s="128">
        <f t="shared" si="23"/>
        <v>22.88</v>
      </c>
    </row>
    <row r="1077" spans="1:14" x14ac:dyDescent="0.2">
      <c r="A1077" s="195"/>
      <c r="B1077" s="195"/>
      <c r="C1077" s="195"/>
      <c r="D1077" s="195"/>
      <c r="E1077" s="92" t="s">
        <v>72</v>
      </c>
      <c r="F1077" s="92">
        <v>8</v>
      </c>
      <c r="G1077" s="92">
        <v>8</v>
      </c>
      <c r="H1077" s="92"/>
      <c r="I1077" s="92">
        <v>0.69</v>
      </c>
      <c r="J1077" s="92">
        <v>0.12</v>
      </c>
      <c r="K1077" s="92">
        <v>13.09</v>
      </c>
      <c r="L1077" s="92">
        <v>16.72</v>
      </c>
      <c r="M1077" s="72">
        <v>60</v>
      </c>
      <c r="N1077" s="128">
        <f t="shared" si="23"/>
        <v>0.48</v>
      </c>
    </row>
    <row r="1078" spans="1:14" x14ac:dyDescent="0.2">
      <c r="A1078" s="92"/>
      <c r="B1078" s="479"/>
      <c r="C1078" s="479"/>
      <c r="D1078" s="479"/>
      <c r="E1078" s="92" t="s">
        <v>145</v>
      </c>
      <c r="F1078" s="92">
        <v>11</v>
      </c>
      <c r="G1078" s="92">
        <v>11</v>
      </c>
      <c r="H1078" s="92"/>
      <c r="I1078" s="92">
        <v>0.31</v>
      </c>
      <c r="J1078" s="92">
        <v>0.35</v>
      </c>
      <c r="K1078" s="92">
        <v>0.51</v>
      </c>
      <c r="L1078" s="92">
        <v>6.38</v>
      </c>
      <c r="M1078" s="72">
        <v>65</v>
      </c>
      <c r="N1078" s="128">
        <f t="shared" si="23"/>
        <v>0.71499999999999997</v>
      </c>
    </row>
    <row r="1079" spans="1:14" x14ac:dyDescent="0.2">
      <c r="A1079" s="92"/>
      <c r="B1079" s="479"/>
      <c r="C1079" s="479"/>
      <c r="D1079" s="479"/>
      <c r="E1079" s="92" t="s">
        <v>53</v>
      </c>
      <c r="F1079" s="92">
        <v>31</v>
      </c>
      <c r="G1079" s="92">
        <v>26</v>
      </c>
      <c r="H1079" s="92"/>
      <c r="I1079" s="92">
        <v>0.36</v>
      </c>
      <c r="J1079" s="92" t="s">
        <v>21</v>
      </c>
      <c r="K1079" s="92">
        <v>2.54</v>
      </c>
      <c r="L1079" s="92">
        <v>10.68</v>
      </c>
      <c r="M1079" s="72">
        <v>40</v>
      </c>
      <c r="N1079" s="128">
        <f t="shared" si="23"/>
        <v>1.24</v>
      </c>
    </row>
    <row r="1080" spans="1:14" x14ac:dyDescent="0.2">
      <c r="A1080" s="92"/>
      <c r="B1080" s="479"/>
      <c r="C1080" s="479"/>
      <c r="D1080" s="479"/>
      <c r="E1080" s="92" t="s">
        <v>52</v>
      </c>
      <c r="F1080" s="92">
        <v>4</v>
      </c>
      <c r="G1080" s="92">
        <v>4</v>
      </c>
      <c r="H1080" s="92"/>
      <c r="I1080" s="92"/>
      <c r="J1080" s="92">
        <v>3.99</v>
      </c>
      <c r="K1080" s="92" t="s">
        <v>21</v>
      </c>
      <c r="L1080" s="92">
        <v>35.96</v>
      </c>
      <c r="M1080" s="72">
        <v>140</v>
      </c>
      <c r="N1080" s="128">
        <f t="shared" si="23"/>
        <v>0.56000000000000005</v>
      </c>
    </row>
    <row r="1081" spans="1:14" x14ac:dyDescent="0.2">
      <c r="A1081" s="92"/>
      <c r="B1081" s="479"/>
      <c r="C1081" s="479"/>
      <c r="D1081" s="479"/>
      <c r="E1081" s="92" t="s">
        <v>92</v>
      </c>
      <c r="F1081" s="92">
        <v>0.12</v>
      </c>
      <c r="G1081" s="92">
        <v>5</v>
      </c>
      <c r="H1081" s="92"/>
      <c r="I1081" s="92">
        <v>0.63</v>
      </c>
      <c r="J1081" s="92">
        <v>0.56999999999999995</v>
      </c>
      <c r="K1081" s="92">
        <v>0.03</v>
      </c>
      <c r="L1081" s="92">
        <v>7.85</v>
      </c>
      <c r="M1081" s="72">
        <v>12</v>
      </c>
      <c r="N1081" s="128">
        <f>F1081*M1081</f>
        <v>1.44</v>
      </c>
    </row>
    <row r="1082" spans="1:14" x14ac:dyDescent="0.2">
      <c r="A1082" s="92"/>
      <c r="B1082" s="479"/>
      <c r="C1082" s="479"/>
      <c r="D1082" s="479"/>
      <c r="E1082" s="92" t="s">
        <v>94</v>
      </c>
      <c r="F1082" s="113">
        <v>6</v>
      </c>
      <c r="G1082" s="113">
        <v>6</v>
      </c>
      <c r="H1082" s="92"/>
      <c r="I1082" s="92">
        <v>0.61</v>
      </c>
      <c r="J1082" s="92">
        <v>0.06</v>
      </c>
      <c r="K1082" s="92">
        <v>4.0999999999999996</v>
      </c>
      <c r="L1082" s="92">
        <v>20.04</v>
      </c>
      <c r="M1082" s="72">
        <v>100</v>
      </c>
      <c r="N1082" s="128">
        <f t="shared" si="23"/>
        <v>0.6</v>
      </c>
    </row>
    <row r="1083" spans="1:14" x14ac:dyDescent="0.2">
      <c r="A1083" s="92"/>
      <c r="B1083" s="479"/>
      <c r="C1083" s="479"/>
      <c r="D1083" s="479"/>
      <c r="E1083" s="92" t="s">
        <v>52</v>
      </c>
      <c r="F1083" s="92">
        <v>4</v>
      </c>
      <c r="G1083" s="92">
        <v>4</v>
      </c>
      <c r="H1083" s="92"/>
      <c r="I1083" s="92"/>
      <c r="J1083" s="92">
        <v>3.99</v>
      </c>
      <c r="K1083" s="92" t="s">
        <v>21</v>
      </c>
      <c r="L1083" s="102">
        <v>35.96</v>
      </c>
      <c r="M1083" s="72">
        <v>140</v>
      </c>
      <c r="N1083" s="128">
        <f t="shared" si="23"/>
        <v>0.56000000000000005</v>
      </c>
    </row>
    <row r="1084" spans="1:14" ht="11.25" customHeight="1" x14ac:dyDescent="0.2">
      <c r="A1084" s="546" t="s">
        <v>205</v>
      </c>
      <c r="B1084" s="547" t="s">
        <v>206</v>
      </c>
      <c r="C1084" s="489"/>
      <c r="D1084" s="489"/>
      <c r="E1084" s="488" t="s">
        <v>207</v>
      </c>
      <c r="F1084" s="488">
        <v>35.700000000000003</v>
      </c>
      <c r="G1084" s="488">
        <v>35.700000000000003</v>
      </c>
      <c r="H1084" s="488"/>
      <c r="I1084" s="488">
        <v>2.8</v>
      </c>
      <c r="J1084" s="488">
        <v>0.4</v>
      </c>
      <c r="K1084" s="488">
        <v>28.5</v>
      </c>
      <c r="L1084" s="488">
        <v>132</v>
      </c>
      <c r="M1084" s="110">
        <v>90</v>
      </c>
      <c r="N1084" s="128">
        <f t="shared" si="23"/>
        <v>3.2130000000000005</v>
      </c>
    </row>
    <row r="1085" spans="1:14" x14ac:dyDescent="0.2">
      <c r="A1085" s="546"/>
      <c r="B1085" s="548"/>
      <c r="C1085" s="490">
        <v>180</v>
      </c>
      <c r="D1085" s="490">
        <v>220</v>
      </c>
      <c r="E1085" s="488" t="s">
        <v>208</v>
      </c>
      <c r="F1085" s="488">
        <v>5</v>
      </c>
      <c r="G1085" s="488">
        <v>5</v>
      </c>
      <c r="H1085" s="488"/>
      <c r="I1085" s="488"/>
      <c r="J1085" s="488">
        <v>14.9</v>
      </c>
      <c r="K1085" s="488"/>
      <c r="L1085" s="488">
        <v>134.80000000000001</v>
      </c>
      <c r="M1085" s="110">
        <v>670</v>
      </c>
      <c r="N1085" s="128">
        <f t="shared" si="23"/>
        <v>3.35</v>
      </c>
    </row>
    <row r="1086" spans="1:14" x14ac:dyDescent="0.2">
      <c r="A1086" s="546"/>
      <c r="B1086" s="490"/>
      <c r="C1086" s="490"/>
      <c r="D1086" s="490"/>
      <c r="E1086" s="488" t="s">
        <v>209</v>
      </c>
      <c r="F1086" s="488">
        <v>2</v>
      </c>
      <c r="G1086" s="488">
        <v>2</v>
      </c>
      <c r="H1086" s="488"/>
      <c r="I1086" s="488"/>
      <c r="J1086" s="488"/>
      <c r="K1086" s="488"/>
      <c r="L1086" s="488"/>
      <c r="M1086" s="110">
        <v>16</v>
      </c>
      <c r="N1086" s="128">
        <f t="shared" si="23"/>
        <v>3.2000000000000001E-2</v>
      </c>
    </row>
    <row r="1087" spans="1:14" ht="11.25" customHeight="1" x14ac:dyDescent="0.2">
      <c r="A1087" s="521" t="s">
        <v>182</v>
      </c>
      <c r="B1087" s="541" t="s">
        <v>183</v>
      </c>
      <c r="C1087" s="484"/>
      <c r="D1087" s="484"/>
      <c r="E1087" s="521" t="s">
        <v>46</v>
      </c>
      <c r="F1087" s="521">
        <v>25</v>
      </c>
      <c r="G1087" s="521">
        <v>22</v>
      </c>
      <c r="H1087" s="498"/>
      <c r="I1087" s="521">
        <v>0.1</v>
      </c>
      <c r="J1087" s="521">
        <v>0.09</v>
      </c>
      <c r="K1087" s="521">
        <v>2.2000000000000002</v>
      </c>
      <c r="L1087" s="521">
        <v>9.9</v>
      </c>
      <c r="M1087" s="72">
        <v>100</v>
      </c>
      <c r="N1087" s="128">
        <f t="shared" si="23"/>
        <v>2.5</v>
      </c>
    </row>
    <row r="1088" spans="1:14" x14ac:dyDescent="0.2">
      <c r="A1088" s="521"/>
      <c r="B1088" s="542"/>
      <c r="C1088" s="485">
        <v>200</v>
      </c>
      <c r="D1088" s="485">
        <v>200</v>
      </c>
      <c r="E1088" s="521" t="s">
        <v>20</v>
      </c>
      <c r="F1088" s="521">
        <v>20</v>
      </c>
      <c r="G1088" s="521">
        <v>20</v>
      </c>
      <c r="H1088" s="498"/>
      <c r="I1088" s="521"/>
      <c r="J1088" s="521"/>
      <c r="K1088" s="521">
        <v>19.96</v>
      </c>
      <c r="L1088" s="521">
        <v>75.8</v>
      </c>
      <c r="M1088" s="72">
        <v>80</v>
      </c>
      <c r="N1088" s="128">
        <f t="shared" si="23"/>
        <v>1.6</v>
      </c>
    </row>
    <row r="1089" spans="1:14" x14ac:dyDescent="0.2">
      <c r="A1089" s="92"/>
      <c r="B1089" s="541" t="s">
        <v>72</v>
      </c>
      <c r="C1089" s="484"/>
      <c r="D1089" s="484"/>
      <c r="E1089" s="83" t="s">
        <v>73</v>
      </c>
      <c r="F1089" s="83">
        <v>40</v>
      </c>
      <c r="G1089" s="83">
        <v>40</v>
      </c>
      <c r="H1089" s="84">
        <v>40</v>
      </c>
      <c r="I1089" s="521">
        <v>3.48</v>
      </c>
      <c r="J1089" s="521">
        <v>0.6</v>
      </c>
      <c r="K1089" s="521">
        <v>16</v>
      </c>
      <c r="L1089" s="521">
        <v>83.6</v>
      </c>
      <c r="M1089" s="72">
        <v>60</v>
      </c>
      <c r="N1089" s="128">
        <f t="shared" si="23"/>
        <v>2.4</v>
      </c>
    </row>
    <row r="1090" spans="1:14" x14ac:dyDescent="0.2">
      <c r="A1090" s="92"/>
      <c r="B1090" s="542"/>
      <c r="C1090" s="485" t="s">
        <v>378</v>
      </c>
      <c r="D1090" s="485" t="s">
        <v>379</v>
      </c>
      <c r="E1090" s="521" t="s">
        <v>74</v>
      </c>
      <c r="F1090" s="521">
        <v>80</v>
      </c>
      <c r="G1090" s="521">
        <v>80</v>
      </c>
      <c r="H1090" s="498">
        <v>80</v>
      </c>
      <c r="I1090" s="521">
        <v>5.28</v>
      </c>
      <c r="J1090" s="521">
        <v>0.96</v>
      </c>
      <c r="K1090" s="521">
        <v>28.24</v>
      </c>
      <c r="L1090" s="521">
        <v>144.80000000000001</v>
      </c>
      <c r="M1090" s="72">
        <v>51</v>
      </c>
      <c r="N1090" s="128">
        <f t="shared" si="23"/>
        <v>4.08</v>
      </c>
    </row>
    <row r="1091" spans="1:14" ht="11.25" customHeight="1" x14ac:dyDescent="0.2">
      <c r="A1091" s="539" t="s">
        <v>279</v>
      </c>
      <c r="B1091" s="537" t="s">
        <v>280</v>
      </c>
      <c r="C1091" s="480"/>
      <c r="D1091" s="480"/>
      <c r="E1091" s="92" t="s">
        <v>65</v>
      </c>
      <c r="F1091" s="92">
        <v>31</v>
      </c>
      <c r="G1091" s="92">
        <v>31</v>
      </c>
      <c r="H1091" s="92">
        <v>100</v>
      </c>
      <c r="I1091" s="92">
        <v>3.22</v>
      </c>
      <c r="J1091" s="92">
        <v>0.34</v>
      </c>
      <c r="K1091" s="92">
        <v>21.91</v>
      </c>
      <c r="L1091" s="92">
        <v>104.5</v>
      </c>
      <c r="M1091" s="72">
        <v>40</v>
      </c>
      <c r="N1091" s="128">
        <f t="shared" si="23"/>
        <v>1.24</v>
      </c>
    </row>
    <row r="1092" spans="1:14" x14ac:dyDescent="0.2">
      <c r="A1092" s="550"/>
      <c r="B1092" s="538"/>
      <c r="C1092" s="481">
        <v>100</v>
      </c>
      <c r="D1092" s="481">
        <v>100</v>
      </c>
      <c r="E1092" s="92" t="s">
        <v>130</v>
      </c>
      <c r="F1092" s="92">
        <v>1</v>
      </c>
      <c r="G1092" s="92">
        <v>10</v>
      </c>
      <c r="H1092" s="92"/>
      <c r="I1092" s="92">
        <v>1.04</v>
      </c>
      <c r="J1092" s="92">
        <v>0.11</v>
      </c>
      <c r="K1092" s="92">
        <v>6.91</v>
      </c>
      <c r="L1092" s="92">
        <v>33.700000000000003</v>
      </c>
      <c r="M1092" s="72">
        <v>40</v>
      </c>
      <c r="N1092" s="128">
        <f t="shared" si="23"/>
        <v>0.04</v>
      </c>
    </row>
    <row r="1093" spans="1:14" x14ac:dyDescent="0.2">
      <c r="A1093" s="550"/>
      <c r="B1093" s="479"/>
      <c r="C1093" s="479"/>
      <c r="D1093" s="479"/>
      <c r="E1093" s="92" t="s">
        <v>92</v>
      </c>
      <c r="F1093" s="92">
        <v>1.4E-2</v>
      </c>
      <c r="G1093" s="92">
        <v>2.6</v>
      </c>
      <c r="H1093" s="92"/>
      <c r="I1093" s="92">
        <v>3.3</v>
      </c>
      <c r="J1093" s="92">
        <v>2.99</v>
      </c>
      <c r="K1093" s="92">
        <v>0.18</v>
      </c>
      <c r="L1093" s="92">
        <v>40.82</v>
      </c>
      <c r="M1093" s="72">
        <v>12</v>
      </c>
      <c r="N1093" s="128">
        <f>F1093*M1093</f>
        <v>0.16800000000000001</v>
      </c>
    </row>
    <row r="1094" spans="1:14" x14ac:dyDescent="0.2">
      <c r="A1094" s="491"/>
      <c r="B1094" s="479"/>
      <c r="C1094" s="479"/>
      <c r="D1094" s="479"/>
      <c r="E1094" s="92" t="s">
        <v>23</v>
      </c>
      <c r="F1094" s="92">
        <v>31</v>
      </c>
      <c r="G1094" s="92">
        <v>3.1</v>
      </c>
      <c r="H1094" s="92"/>
      <c r="I1094" s="92">
        <v>0.248</v>
      </c>
      <c r="J1094" s="92">
        <v>22.5</v>
      </c>
      <c r="K1094" s="92">
        <v>0.81</v>
      </c>
      <c r="L1094" s="92">
        <v>204.91</v>
      </c>
      <c r="M1094" s="72">
        <v>670</v>
      </c>
      <c r="N1094" s="128">
        <f t="shared" ref="N1094:N1102" si="24">F1094*M1094/1000</f>
        <v>20.77</v>
      </c>
    </row>
    <row r="1095" spans="1:14" x14ac:dyDescent="0.2">
      <c r="A1095" s="491"/>
      <c r="B1095" s="479"/>
      <c r="C1095" s="479"/>
      <c r="D1095" s="479"/>
      <c r="E1095" s="92" t="s">
        <v>20</v>
      </c>
      <c r="F1095" s="92">
        <v>10</v>
      </c>
      <c r="G1095" s="92">
        <v>10</v>
      </c>
      <c r="H1095" s="92"/>
      <c r="I1095" s="92" t="s">
        <v>21</v>
      </c>
      <c r="J1095" s="92" t="s">
        <v>21</v>
      </c>
      <c r="K1095" s="92">
        <v>9.98</v>
      </c>
      <c r="L1095" s="92">
        <v>37.9</v>
      </c>
      <c r="M1095" s="72">
        <v>80</v>
      </c>
      <c r="N1095" s="128">
        <f t="shared" si="24"/>
        <v>0.8</v>
      </c>
    </row>
    <row r="1096" spans="1:14" x14ac:dyDescent="0.2">
      <c r="A1096" s="483"/>
      <c r="B1096" s="479"/>
      <c r="C1096" s="479"/>
      <c r="D1096" s="479"/>
      <c r="E1096" s="92" t="s">
        <v>129</v>
      </c>
      <c r="F1096" s="92">
        <v>1.2</v>
      </c>
      <c r="G1096" s="92">
        <v>12</v>
      </c>
      <c r="H1096" s="92"/>
      <c r="I1096" s="92" t="s">
        <v>21</v>
      </c>
      <c r="J1096" s="92" t="s">
        <v>21</v>
      </c>
      <c r="K1096" s="92" t="s">
        <v>21</v>
      </c>
      <c r="L1096" s="92" t="s">
        <v>21</v>
      </c>
      <c r="M1096" s="72">
        <v>400</v>
      </c>
      <c r="N1096" s="128">
        <f t="shared" si="24"/>
        <v>0.48</v>
      </c>
    </row>
    <row r="1097" spans="1:14" x14ac:dyDescent="0.2">
      <c r="A1097" s="92"/>
      <c r="B1097" s="479"/>
      <c r="C1097" s="479"/>
      <c r="D1097" s="479"/>
      <c r="E1097" s="92" t="s">
        <v>145</v>
      </c>
      <c r="F1097" s="92">
        <v>125</v>
      </c>
      <c r="G1097" s="92">
        <v>125</v>
      </c>
      <c r="H1097" s="92"/>
      <c r="I1097" s="92">
        <v>3.35</v>
      </c>
      <c r="J1097" s="102">
        <v>3.13</v>
      </c>
      <c r="K1097" s="92">
        <v>5.91</v>
      </c>
      <c r="L1097" s="92">
        <v>50.65</v>
      </c>
      <c r="M1097" s="72">
        <v>65</v>
      </c>
      <c r="N1097" s="128">
        <f t="shared" si="24"/>
        <v>8.125</v>
      </c>
    </row>
    <row r="1098" spans="1:14" x14ac:dyDescent="0.2">
      <c r="A1098" s="92"/>
      <c r="B1098" s="479"/>
      <c r="C1098" s="479"/>
      <c r="D1098" s="479"/>
      <c r="E1098" s="92" t="s">
        <v>22</v>
      </c>
      <c r="F1098" s="92">
        <v>4</v>
      </c>
      <c r="G1098" s="92">
        <v>4</v>
      </c>
      <c r="H1098" s="92"/>
      <c r="I1098" s="92" t="s">
        <v>21</v>
      </c>
      <c r="J1098" s="92" t="s">
        <v>21</v>
      </c>
      <c r="K1098" s="92" t="s">
        <v>21</v>
      </c>
      <c r="L1098" s="113"/>
      <c r="M1098" s="72">
        <v>16</v>
      </c>
      <c r="N1098" s="128">
        <f t="shared" si="24"/>
        <v>6.4000000000000001E-2</v>
      </c>
    </row>
    <row r="1099" spans="1:14" x14ac:dyDescent="0.2">
      <c r="A1099" s="92"/>
      <c r="B1099" s="479"/>
      <c r="C1099" s="479"/>
      <c r="D1099" s="479"/>
      <c r="E1099" s="92" t="s">
        <v>155</v>
      </c>
      <c r="F1099" s="92">
        <v>30.6</v>
      </c>
      <c r="G1099" s="92">
        <v>22.5</v>
      </c>
      <c r="H1099" s="92"/>
      <c r="I1099" s="92">
        <v>5.69</v>
      </c>
      <c r="J1099" s="92">
        <v>3.67</v>
      </c>
      <c r="K1099" s="92"/>
      <c r="L1099" s="92">
        <v>50.3</v>
      </c>
      <c r="M1099" s="72">
        <v>440</v>
      </c>
      <c r="N1099" s="128">
        <f t="shared" si="24"/>
        <v>13.464</v>
      </c>
    </row>
    <row r="1100" spans="1:14" x14ac:dyDescent="0.2">
      <c r="A1100" s="92"/>
      <c r="B1100" s="479"/>
      <c r="C1100" s="479"/>
      <c r="D1100" s="479"/>
      <c r="E1100" s="92" t="s">
        <v>51</v>
      </c>
      <c r="F1100" s="92">
        <v>39.299999999999997</v>
      </c>
      <c r="G1100" s="92">
        <v>29.5</v>
      </c>
      <c r="H1100" s="92"/>
      <c r="I1100" s="92">
        <v>0.59</v>
      </c>
      <c r="J1100" s="92">
        <v>0.11</v>
      </c>
      <c r="K1100" s="92" t="s">
        <v>21</v>
      </c>
      <c r="L1100" s="92">
        <v>24.19</v>
      </c>
      <c r="M1100" s="72">
        <v>40</v>
      </c>
      <c r="N1100" s="128">
        <f t="shared" si="24"/>
        <v>1.5720000000000001</v>
      </c>
    </row>
    <row r="1101" spans="1:14" x14ac:dyDescent="0.2">
      <c r="A1101" s="92"/>
      <c r="B1101" s="479"/>
      <c r="C1101" s="479"/>
      <c r="D1101" s="479"/>
      <c r="E1101" s="92" t="s">
        <v>53</v>
      </c>
      <c r="F1101" s="92">
        <v>10.1</v>
      </c>
      <c r="G1101" s="92">
        <v>8.5</v>
      </c>
      <c r="H1101" s="92"/>
      <c r="I1101" s="92">
        <v>0.14000000000000001</v>
      </c>
      <c r="J1101" s="92" t="s">
        <v>21</v>
      </c>
      <c r="K1101" s="92">
        <v>0.97</v>
      </c>
      <c r="L1101" s="92">
        <v>4.13</v>
      </c>
      <c r="M1101" s="72">
        <v>40</v>
      </c>
      <c r="N1101" s="128">
        <f t="shared" si="24"/>
        <v>0.40400000000000003</v>
      </c>
    </row>
    <row r="1102" spans="1:14" x14ac:dyDescent="0.2">
      <c r="A1102" s="92"/>
      <c r="B1102" s="479"/>
      <c r="C1102" s="479"/>
      <c r="D1102" s="479"/>
      <c r="E1102" s="92" t="s">
        <v>23</v>
      </c>
      <c r="F1102" s="92">
        <v>6.5</v>
      </c>
      <c r="G1102" s="92">
        <v>6.5</v>
      </c>
      <c r="H1102" s="92"/>
      <c r="I1102" s="92">
        <v>0.05</v>
      </c>
      <c r="J1102" s="92">
        <v>4.71</v>
      </c>
      <c r="K1102" s="92">
        <v>0.16</v>
      </c>
      <c r="L1102" s="92">
        <v>42.97</v>
      </c>
      <c r="M1102" s="72">
        <v>670</v>
      </c>
      <c r="N1102" s="128">
        <f t="shared" si="24"/>
        <v>4.3550000000000004</v>
      </c>
    </row>
    <row r="1103" spans="1:14" ht="13.5" customHeight="1" x14ac:dyDescent="0.2">
      <c r="A1103" s="92"/>
      <c r="B1103" s="479"/>
      <c r="C1103" s="479"/>
      <c r="D1103" s="479"/>
      <c r="E1103" s="92" t="s">
        <v>80</v>
      </c>
      <c r="F1103" s="92">
        <v>7.0000000000000007E-2</v>
      </c>
      <c r="G1103" s="92">
        <v>1.5</v>
      </c>
      <c r="H1103" s="92"/>
      <c r="I1103" s="92">
        <v>0.18</v>
      </c>
      <c r="J1103" s="92">
        <v>0.17</v>
      </c>
      <c r="K1103" s="92" t="s">
        <v>21</v>
      </c>
      <c r="L1103" s="92">
        <v>2.35</v>
      </c>
      <c r="M1103" s="72">
        <v>12</v>
      </c>
      <c r="N1103" s="128">
        <f>F1103*M1103</f>
        <v>0.84000000000000008</v>
      </c>
    </row>
    <row r="1104" spans="1:14" x14ac:dyDescent="0.2">
      <c r="A1104" s="92"/>
      <c r="B1104" s="479"/>
      <c r="C1104" s="479"/>
      <c r="D1104" s="479"/>
      <c r="E1104" s="92" t="s">
        <v>23</v>
      </c>
      <c r="F1104" s="92">
        <v>1.2</v>
      </c>
      <c r="G1104" s="92"/>
      <c r="H1104" s="92"/>
      <c r="I1104" s="92"/>
      <c r="J1104" s="92"/>
      <c r="K1104" s="92"/>
      <c r="L1104" s="92"/>
      <c r="M1104" s="94">
        <v>670</v>
      </c>
      <c r="N1104" s="128">
        <f>F1104*M1104/1000</f>
        <v>0.80400000000000005</v>
      </c>
    </row>
    <row r="1105" spans="1:16" x14ac:dyDescent="0.2">
      <c r="A1105" s="92"/>
      <c r="B1105" s="493" t="s">
        <v>84</v>
      </c>
      <c r="C1105" s="493"/>
      <c r="D1105" s="493"/>
      <c r="E1105" s="492"/>
      <c r="F1105" s="492"/>
      <c r="G1105" s="492"/>
      <c r="H1105" s="492"/>
      <c r="I1105" s="120" t="e">
        <f>#REF!+I1065</f>
        <v>#REF!</v>
      </c>
      <c r="J1105" s="120" t="e">
        <f>#REF!+J1065</f>
        <v>#REF!</v>
      </c>
      <c r="K1105" s="120" t="e">
        <f>#REF!+K1065</f>
        <v>#REF!</v>
      </c>
      <c r="L1105" s="120" t="e">
        <f>#REF!+L1065</f>
        <v>#REF!</v>
      </c>
      <c r="M1105" s="120"/>
      <c r="N1105" s="129">
        <f>SUM(N1067:N1104)</f>
        <v>131.36150000000001</v>
      </c>
    </row>
    <row r="1106" spans="1:16" x14ac:dyDescent="0.2">
      <c r="A1106" s="444"/>
      <c r="B1106" s="526" t="s">
        <v>245</v>
      </c>
      <c r="C1106" s="526"/>
      <c r="D1106" s="526"/>
      <c r="E1106" s="462"/>
      <c r="F1106" s="462"/>
      <c r="G1106" s="462"/>
      <c r="H1106" s="454"/>
      <c r="I1106" s="453" t="e">
        <f>I1105+I1065</f>
        <v>#REF!</v>
      </c>
      <c r="J1106" s="453" t="e">
        <f>J1105+J1065</f>
        <v>#REF!</v>
      </c>
      <c r="K1106" s="453" t="e">
        <f>K1105+K1065</f>
        <v>#REF!</v>
      </c>
      <c r="L1106" s="453" t="e">
        <f>L1105+L1065</f>
        <v>#REF!</v>
      </c>
      <c r="M1106" s="453"/>
      <c r="N1106" s="438">
        <f>N1105+N1065</f>
        <v>199.02680000000001</v>
      </c>
    </row>
    <row r="1107" spans="1:16" ht="10.8" x14ac:dyDescent="0.2">
      <c r="A1107" s="634" t="s">
        <v>357</v>
      </c>
      <c r="B1107" s="635"/>
      <c r="C1107" s="279"/>
      <c r="D1107" s="279"/>
      <c r="E1107" s="121"/>
      <c r="F1107" s="121"/>
      <c r="G1107" s="121"/>
      <c r="H1107" s="93"/>
      <c r="I1107" s="125"/>
      <c r="J1107" s="125"/>
      <c r="K1107" s="125"/>
      <c r="L1107" s="125"/>
      <c r="M1107" s="125"/>
      <c r="N1107" s="128"/>
    </row>
    <row r="1108" spans="1:16" x14ac:dyDescent="0.2">
      <c r="A1108" s="551" t="s">
        <v>14</v>
      </c>
      <c r="B1108" s="552"/>
      <c r="C1108" s="267"/>
      <c r="D1108" s="267"/>
      <c r="E1108" s="92"/>
      <c r="F1108" s="92"/>
      <c r="G1108" s="92"/>
      <c r="H1108" s="92"/>
      <c r="I1108" s="92"/>
      <c r="J1108" s="92"/>
      <c r="K1108" s="92"/>
      <c r="L1108" s="92"/>
      <c r="M1108" s="72"/>
      <c r="N1108" s="128"/>
    </row>
    <row r="1109" spans="1:16" x14ac:dyDescent="0.2">
      <c r="A1109" s="92" t="s">
        <v>216</v>
      </c>
      <c r="B1109" s="536" t="s">
        <v>217</v>
      </c>
      <c r="C1109" s="270"/>
      <c r="D1109" s="270"/>
      <c r="E1109" s="92" t="s">
        <v>218</v>
      </c>
      <c r="F1109" s="92">
        <v>13</v>
      </c>
      <c r="G1109" s="92">
        <v>12</v>
      </c>
      <c r="H1109" s="92"/>
      <c r="I1109" s="92">
        <v>3.64</v>
      </c>
      <c r="J1109" s="92">
        <v>3.6</v>
      </c>
      <c r="K1109" s="92"/>
      <c r="L1109" s="92">
        <v>47.31</v>
      </c>
      <c r="M1109" s="72">
        <v>650</v>
      </c>
      <c r="N1109" s="128">
        <f t="shared" ref="N1109:N1114" si="25">F1109*M1109/1000</f>
        <v>8.4499999999999993</v>
      </c>
    </row>
    <row r="1110" spans="1:16" ht="12.75" customHeight="1" x14ac:dyDescent="0.2">
      <c r="A1110" s="92"/>
      <c r="B1110" s="536"/>
      <c r="C1110" s="359" t="s">
        <v>221</v>
      </c>
      <c r="D1110" s="359" t="s">
        <v>221</v>
      </c>
      <c r="E1110" s="92" t="s">
        <v>92</v>
      </c>
      <c r="F1110" s="115">
        <v>1.56</v>
      </c>
      <c r="G1110" s="92">
        <v>55.55</v>
      </c>
      <c r="H1110" s="92"/>
      <c r="I1110" s="92">
        <v>8.26</v>
      </c>
      <c r="J1110" s="92">
        <v>6.5</v>
      </c>
      <c r="K1110" s="92">
        <v>0.39500000000000002</v>
      </c>
      <c r="L1110" s="92">
        <v>88.78</v>
      </c>
      <c r="M1110" s="72">
        <v>12</v>
      </c>
      <c r="N1110" s="128">
        <f>F1110*M1110</f>
        <v>18.72</v>
      </c>
      <c r="P1110" s="468"/>
    </row>
    <row r="1111" spans="1:16" ht="11.25" customHeight="1" x14ac:dyDescent="0.2">
      <c r="A1111" s="92"/>
      <c r="B1111" s="101"/>
      <c r="C1111" s="270"/>
      <c r="D1111" s="270"/>
      <c r="E1111" s="75" t="s">
        <v>19</v>
      </c>
      <c r="F1111" s="92">
        <v>25</v>
      </c>
      <c r="G1111" s="92">
        <v>25</v>
      </c>
      <c r="H1111" s="92"/>
      <c r="I1111" s="92">
        <v>2.37</v>
      </c>
      <c r="J1111" s="92">
        <v>2.71</v>
      </c>
      <c r="K1111" s="92">
        <v>3.98</v>
      </c>
      <c r="L1111" s="92">
        <v>49.13</v>
      </c>
      <c r="M1111" s="72">
        <v>65</v>
      </c>
      <c r="N1111" s="128">
        <f t="shared" si="25"/>
        <v>1.625</v>
      </c>
      <c r="P1111" s="468"/>
    </row>
    <row r="1112" spans="1:16" ht="11.25" customHeight="1" x14ac:dyDescent="0.2">
      <c r="A1112" s="92"/>
      <c r="B1112" s="101"/>
      <c r="C1112" s="270"/>
      <c r="D1112" s="270"/>
      <c r="E1112" s="92" t="s">
        <v>219</v>
      </c>
      <c r="F1112" s="92">
        <v>0.25</v>
      </c>
      <c r="G1112" s="92">
        <v>0.25</v>
      </c>
      <c r="H1112" s="92"/>
      <c r="I1112" s="92"/>
      <c r="J1112" s="92"/>
      <c r="K1112" s="92"/>
      <c r="L1112" s="92"/>
      <c r="M1112" s="72">
        <v>16</v>
      </c>
      <c r="N1112" s="128">
        <f t="shared" si="25"/>
        <v>4.0000000000000001E-3</v>
      </c>
      <c r="P1112" s="468"/>
    </row>
    <row r="1113" spans="1:16" x14ac:dyDescent="0.2">
      <c r="A1113" s="92"/>
      <c r="B1113" s="101"/>
      <c r="C1113" s="270"/>
      <c r="D1113" s="270"/>
      <c r="E1113" s="92" t="s">
        <v>33</v>
      </c>
      <c r="F1113" s="92">
        <v>4</v>
      </c>
      <c r="G1113" s="92">
        <v>4</v>
      </c>
      <c r="H1113" s="92"/>
      <c r="I1113" s="92">
        <v>0.03</v>
      </c>
      <c r="J1113" s="92">
        <v>2.9</v>
      </c>
      <c r="K1113" s="92">
        <v>26.44</v>
      </c>
      <c r="L1113" s="92">
        <v>25.88</v>
      </c>
      <c r="M1113" s="72">
        <v>670</v>
      </c>
      <c r="N1113" s="128">
        <f t="shared" si="25"/>
        <v>2.68</v>
      </c>
      <c r="P1113" s="468"/>
    </row>
    <row r="1114" spans="1:16" x14ac:dyDescent="0.2">
      <c r="A1114" s="92"/>
      <c r="B1114" s="101"/>
      <c r="C1114" s="270"/>
      <c r="D1114" s="270"/>
      <c r="E1114" s="92" t="s">
        <v>23</v>
      </c>
      <c r="F1114" s="92">
        <v>3</v>
      </c>
      <c r="G1114" s="92">
        <v>3</v>
      </c>
      <c r="H1114" s="92"/>
      <c r="I1114" s="92">
        <v>0.02</v>
      </c>
      <c r="J1114" s="92">
        <v>2.1800000000000002</v>
      </c>
      <c r="K1114" s="92">
        <v>7.8E-2</v>
      </c>
      <c r="L1114" s="92">
        <v>19.829999999999998</v>
      </c>
      <c r="M1114" s="72">
        <v>670</v>
      </c>
      <c r="N1114" s="128">
        <f t="shared" si="25"/>
        <v>2.0099999999999998</v>
      </c>
      <c r="P1114" s="468"/>
    </row>
    <row r="1115" spans="1:16" s="266" customFormat="1" x14ac:dyDescent="0.2">
      <c r="A1115" s="92"/>
      <c r="B1115" s="379" t="s">
        <v>467</v>
      </c>
      <c r="C1115" s="280">
        <v>50</v>
      </c>
      <c r="D1115" s="280">
        <v>50</v>
      </c>
      <c r="E1115" s="92" t="s">
        <v>467</v>
      </c>
      <c r="F1115" s="92">
        <v>50</v>
      </c>
      <c r="G1115" s="92"/>
      <c r="H1115" s="92">
        <v>50</v>
      </c>
      <c r="I1115" s="258">
        <v>7.5</v>
      </c>
      <c r="J1115" s="258">
        <v>11.8</v>
      </c>
      <c r="K1115" s="258">
        <v>74.900000000000006</v>
      </c>
      <c r="L1115" s="258">
        <v>417.1</v>
      </c>
      <c r="M1115" s="92">
        <v>180</v>
      </c>
      <c r="N1115" s="128">
        <f>F1115*M1115/1000</f>
        <v>9</v>
      </c>
      <c r="P1115" s="468"/>
    </row>
    <row r="1116" spans="1:16" ht="11.25" customHeight="1" x14ac:dyDescent="0.2">
      <c r="A1116" s="92"/>
      <c r="B1116" s="529" t="s">
        <v>30</v>
      </c>
      <c r="C1116" s="273">
        <v>70</v>
      </c>
      <c r="D1116" s="273">
        <v>90</v>
      </c>
      <c r="E1116" s="75" t="s">
        <v>31</v>
      </c>
      <c r="F1116" s="75">
        <v>80</v>
      </c>
      <c r="G1116" s="75">
        <v>80</v>
      </c>
      <c r="H1116" s="73"/>
      <c r="I1116" s="75">
        <v>6.96</v>
      </c>
      <c r="J1116" s="75">
        <v>1.2</v>
      </c>
      <c r="K1116" s="75">
        <v>32.96</v>
      </c>
      <c r="L1116" s="75">
        <v>181</v>
      </c>
      <c r="M1116" s="72">
        <v>60</v>
      </c>
      <c r="N1116" s="128">
        <f t="shared" ref="N1116:N1158" si="26">F1116*M1116/1000</f>
        <v>4.8</v>
      </c>
      <c r="P1116" s="468"/>
    </row>
    <row r="1117" spans="1:16" x14ac:dyDescent="0.2">
      <c r="A1117" s="92"/>
      <c r="B1117" s="560"/>
      <c r="C1117" s="274">
        <v>10</v>
      </c>
      <c r="D1117" s="274">
        <v>10</v>
      </c>
      <c r="E1117" s="75" t="s">
        <v>32</v>
      </c>
      <c r="F1117" s="75">
        <v>10</v>
      </c>
      <c r="G1117" s="75"/>
      <c r="H1117" s="73"/>
      <c r="I1117" s="75">
        <v>2.68</v>
      </c>
      <c r="J1117" s="75">
        <v>2.57</v>
      </c>
      <c r="K1117" s="75" t="s">
        <v>21</v>
      </c>
      <c r="L1117" s="75">
        <v>33.79</v>
      </c>
      <c r="M1117" s="72">
        <v>650</v>
      </c>
      <c r="N1117" s="128">
        <f t="shared" si="26"/>
        <v>6.5</v>
      </c>
      <c r="P1117" s="468"/>
    </row>
    <row r="1118" spans="1:16" x14ac:dyDescent="0.2">
      <c r="A1118" s="92"/>
      <c r="B1118" s="82"/>
      <c r="C1118" s="275">
        <v>10</v>
      </c>
      <c r="D1118" s="275">
        <v>10</v>
      </c>
      <c r="E1118" s="75" t="s">
        <v>33</v>
      </c>
      <c r="F1118" s="75">
        <v>10</v>
      </c>
      <c r="G1118" s="75"/>
      <c r="H1118" s="73"/>
      <c r="I1118" s="75">
        <v>0.08</v>
      </c>
      <c r="J1118" s="75">
        <v>7.25</v>
      </c>
      <c r="K1118" s="75">
        <v>0.26</v>
      </c>
      <c r="L1118" s="75">
        <v>66.099999999999994</v>
      </c>
      <c r="M1118" s="72">
        <v>670</v>
      </c>
      <c r="N1118" s="128">
        <f t="shared" si="26"/>
        <v>6.7</v>
      </c>
      <c r="P1118" s="468"/>
    </row>
    <row r="1119" spans="1:16" x14ac:dyDescent="0.2">
      <c r="A1119" s="92" t="s">
        <v>230</v>
      </c>
      <c r="B1119" s="537" t="s">
        <v>431</v>
      </c>
      <c r="C1119" s="280"/>
      <c r="D1119" s="280"/>
      <c r="E1119" s="92" t="s">
        <v>232</v>
      </c>
      <c r="F1119" s="92">
        <v>1</v>
      </c>
      <c r="G1119" s="92"/>
      <c r="H1119" s="92"/>
      <c r="I1119" s="92">
        <v>1</v>
      </c>
      <c r="J1119" s="92"/>
      <c r="K1119" s="92" t="s">
        <v>21</v>
      </c>
      <c r="L1119" s="92" t="s">
        <v>21</v>
      </c>
      <c r="M1119" s="72">
        <v>688</v>
      </c>
      <c r="N1119" s="128">
        <f t="shared" si="26"/>
        <v>0.68799999999999994</v>
      </c>
      <c r="P1119" s="468"/>
    </row>
    <row r="1120" spans="1:16" ht="12" customHeight="1" x14ac:dyDescent="0.2">
      <c r="A1120" s="92"/>
      <c r="B1120" s="538"/>
      <c r="C1120" s="281"/>
      <c r="D1120" s="281"/>
      <c r="E1120" s="92" t="s">
        <v>45</v>
      </c>
      <c r="F1120" s="92">
        <v>20</v>
      </c>
      <c r="G1120" s="92"/>
      <c r="H1120" s="92"/>
      <c r="I1120" s="92" t="s">
        <v>21</v>
      </c>
      <c r="J1120" s="92">
        <v>14.9</v>
      </c>
      <c r="K1120" s="92" t="s">
        <v>21</v>
      </c>
      <c r="L1120" s="92">
        <v>56.8</v>
      </c>
      <c r="M1120" s="72">
        <v>80</v>
      </c>
      <c r="N1120" s="128">
        <f t="shared" si="26"/>
        <v>1.6</v>
      </c>
      <c r="P1120" s="468"/>
    </row>
    <row r="1121" spans="1:16" ht="20.399999999999999" x14ac:dyDescent="0.2">
      <c r="A1121" s="92"/>
      <c r="B1121" s="101" t="s">
        <v>146</v>
      </c>
      <c r="C1121" s="270">
        <v>120</v>
      </c>
      <c r="D1121" s="270">
        <v>120</v>
      </c>
      <c r="E1121" s="92" t="s">
        <v>233</v>
      </c>
      <c r="F1121" s="92">
        <v>120</v>
      </c>
      <c r="G1121" s="92">
        <v>120</v>
      </c>
      <c r="H1121" s="92">
        <v>120</v>
      </c>
      <c r="I1121" s="92">
        <v>0.96</v>
      </c>
      <c r="J1121" s="92">
        <v>0.27</v>
      </c>
      <c r="K1121" s="92">
        <v>7.19</v>
      </c>
      <c r="L1121" s="116">
        <v>35.520000000000003</v>
      </c>
      <c r="M1121" s="72">
        <v>280</v>
      </c>
      <c r="N1121" s="128">
        <f t="shared" si="26"/>
        <v>33.6</v>
      </c>
      <c r="P1121" s="468"/>
    </row>
    <row r="1122" spans="1:16" x14ac:dyDescent="0.2">
      <c r="A1122" s="75" t="s">
        <v>38</v>
      </c>
      <c r="B1122" s="380" t="s">
        <v>437</v>
      </c>
      <c r="C1122" s="282">
        <v>100</v>
      </c>
      <c r="D1122" s="282">
        <v>100</v>
      </c>
      <c r="E1122" s="382" t="s">
        <v>437</v>
      </c>
      <c r="F1122" s="75">
        <v>200</v>
      </c>
      <c r="G1122" s="75">
        <v>100</v>
      </c>
      <c r="H1122" s="73">
        <v>100</v>
      </c>
      <c r="I1122" s="264"/>
      <c r="J1122" s="264"/>
      <c r="K1122" s="264">
        <v>19</v>
      </c>
      <c r="L1122" s="264">
        <v>75</v>
      </c>
      <c r="M1122" s="72">
        <v>80</v>
      </c>
      <c r="N1122" s="128">
        <f t="shared" si="26"/>
        <v>16</v>
      </c>
      <c r="P1122" s="468"/>
    </row>
    <row r="1123" spans="1:16" ht="10.5" customHeight="1" x14ac:dyDescent="0.2">
      <c r="A1123" s="92"/>
      <c r="B1123" s="157" t="s">
        <v>40</v>
      </c>
      <c r="C1123" s="285"/>
      <c r="D1123" s="285"/>
      <c r="E1123" s="92"/>
      <c r="F1123" s="92"/>
      <c r="G1123" s="92"/>
      <c r="H1123" s="92"/>
      <c r="I1123" s="120" t="e">
        <f>#REF!+#REF!+#REF!+I1115+#REF!</f>
        <v>#REF!</v>
      </c>
      <c r="J1123" s="120" t="e">
        <f>#REF!+#REF!+#REF!+J1115+#REF!</f>
        <v>#REF!</v>
      </c>
      <c r="K1123" s="120" t="e">
        <f>#REF!+#REF!+#REF!+K1115+#REF!</f>
        <v>#REF!</v>
      </c>
      <c r="L1123" s="120" t="e">
        <f>#REF!+#REF!+#REF!+L1115+#REF!</f>
        <v>#REF!</v>
      </c>
      <c r="M1123" s="120"/>
      <c r="N1123" s="129">
        <f>SUM(N1109:N1122)</f>
        <v>112.37700000000001</v>
      </c>
      <c r="P1123" s="468"/>
    </row>
    <row r="1124" spans="1:16" x14ac:dyDescent="0.2">
      <c r="A1124" s="551" t="s">
        <v>41</v>
      </c>
      <c r="B1124" s="552"/>
      <c r="C1124" s="267"/>
      <c r="D1124" s="267"/>
      <c r="E1124" s="92"/>
      <c r="F1124" s="92"/>
      <c r="G1124" s="92"/>
      <c r="H1124" s="92"/>
      <c r="I1124" s="119"/>
      <c r="J1124" s="119"/>
      <c r="K1124" s="119"/>
      <c r="L1124" s="119"/>
      <c r="M1124" s="72"/>
      <c r="N1124" s="129"/>
      <c r="P1124" s="468"/>
    </row>
    <row r="1125" spans="1:16" ht="30.6" x14ac:dyDescent="0.2">
      <c r="A1125" s="593" t="s">
        <v>240</v>
      </c>
      <c r="B1125" s="196" t="s">
        <v>341</v>
      </c>
      <c r="C1125" s="284">
        <v>50</v>
      </c>
      <c r="D1125" s="284">
        <v>50</v>
      </c>
      <c r="E1125" s="84" t="s">
        <v>342</v>
      </c>
      <c r="F1125" s="84">
        <v>49.8</v>
      </c>
      <c r="G1125" s="84">
        <v>39.5</v>
      </c>
      <c r="H1125" s="186"/>
      <c r="I1125" s="186">
        <v>1.4</v>
      </c>
      <c r="J1125" s="186"/>
      <c r="K1125" s="186">
        <v>3.7</v>
      </c>
      <c r="L1125" s="186">
        <v>21.3</v>
      </c>
      <c r="M1125" s="187">
        <v>40</v>
      </c>
      <c r="N1125" s="128">
        <f t="shared" si="26"/>
        <v>1.992</v>
      </c>
      <c r="P1125" s="468"/>
    </row>
    <row r="1126" spans="1:16" ht="15" customHeight="1" x14ac:dyDescent="0.2">
      <c r="A1126" s="639"/>
      <c r="B1126" s="188"/>
      <c r="C1126" s="188"/>
      <c r="D1126" s="188"/>
      <c r="E1126" s="84" t="s">
        <v>343</v>
      </c>
      <c r="F1126" s="84">
        <v>6.25</v>
      </c>
      <c r="G1126" s="84">
        <v>5</v>
      </c>
      <c r="H1126" s="186"/>
      <c r="I1126" s="186">
        <v>0.14000000000000001</v>
      </c>
      <c r="J1126" s="186"/>
      <c r="K1126" s="186">
        <v>0.91</v>
      </c>
      <c r="L1126" s="186">
        <v>4.0999999999999996</v>
      </c>
      <c r="M1126" s="187">
        <v>40</v>
      </c>
      <c r="N1126" s="128">
        <f t="shared" si="26"/>
        <v>0.25</v>
      </c>
      <c r="P1126" s="468"/>
    </row>
    <row r="1127" spans="1:16" ht="13.5" customHeight="1" x14ac:dyDescent="0.2">
      <c r="A1127" s="639"/>
      <c r="B1127" s="188"/>
      <c r="C1127" s="188"/>
      <c r="D1127" s="188"/>
      <c r="E1127" s="84" t="s">
        <v>344</v>
      </c>
      <c r="F1127" s="84">
        <v>6.25</v>
      </c>
      <c r="G1127" s="84">
        <v>5</v>
      </c>
      <c r="H1127" s="186"/>
      <c r="I1127" s="186">
        <v>0.1</v>
      </c>
      <c r="J1127" s="186"/>
      <c r="K1127" s="186">
        <v>0.7</v>
      </c>
      <c r="L1127" s="186">
        <v>3.4</v>
      </c>
      <c r="M1127" s="187">
        <v>45</v>
      </c>
      <c r="N1127" s="128">
        <f t="shared" si="26"/>
        <v>0.28125</v>
      </c>
      <c r="P1127" s="468"/>
    </row>
    <row r="1128" spans="1:16" x14ac:dyDescent="0.2">
      <c r="A1128" s="639"/>
      <c r="B1128" s="188"/>
      <c r="C1128" s="188"/>
      <c r="D1128" s="188"/>
      <c r="E1128" s="84" t="s">
        <v>45</v>
      </c>
      <c r="F1128" s="84">
        <v>2.5</v>
      </c>
      <c r="G1128" s="84">
        <v>2.5</v>
      </c>
      <c r="H1128" s="186"/>
      <c r="I1128" s="186"/>
      <c r="J1128" s="186"/>
      <c r="K1128" s="186">
        <v>4.9000000000000004</v>
      </c>
      <c r="L1128" s="186">
        <v>18.899999999999999</v>
      </c>
      <c r="M1128" s="187">
        <v>80</v>
      </c>
      <c r="N1128" s="128">
        <f t="shared" si="26"/>
        <v>0.2</v>
      </c>
      <c r="P1128" s="468"/>
    </row>
    <row r="1129" spans="1:16" x14ac:dyDescent="0.2">
      <c r="A1129" s="639"/>
      <c r="B1129" s="188"/>
      <c r="C1129" s="188"/>
      <c r="D1129" s="188"/>
      <c r="E1129" s="84" t="s">
        <v>345</v>
      </c>
      <c r="F1129" s="84">
        <v>2.5</v>
      </c>
      <c r="G1129" s="84">
        <v>2.5</v>
      </c>
      <c r="H1129" s="186"/>
      <c r="I1129" s="186"/>
      <c r="J1129" s="186">
        <v>4.99</v>
      </c>
      <c r="K1129" s="186"/>
      <c r="L1129" s="186">
        <v>44.9</v>
      </c>
      <c r="M1129" s="187">
        <v>140</v>
      </c>
      <c r="N1129" s="128">
        <f t="shared" si="26"/>
        <v>0.35</v>
      </c>
      <c r="P1129" s="468"/>
    </row>
    <row r="1130" spans="1:16" ht="14.25" customHeight="1" x14ac:dyDescent="0.2">
      <c r="A1130" s="92" t="s">
        <v>234</v>
      </c>
      <c r="B1130" s="536" t="s">
        <v>235</v>
      </c>
      <c r="C1130" s="359" t="s">
        <v>58</v>
      </c>
      <c r="D1130" s="359" t="s">
        <v>58</v>
      </c>
      <c r="E1130" s="92" t="s">
        <v>113</v>
      </c>
      <c r="F1130" s="92">
        <v>25</v>
      </c>
      <c r="G1130" s="92">
        <v>25</v>
      </c>
      <c r="H1130" s="92"/>
      <c r="I1130" s="108">
        <v>2.75</v>
      </c>
      <c r="J1130" s="108">
        <v>1.5</v>
      </c>
      <c r="K1130" s="108">
        <v>12.92</v>
      </c>
      <c r="L1130" s="108">
        <v>74.61</v>
      </c>
      <c r="M1130" s="72">
        <v>53</v>
      </c>
      <c r="N1130" s="128">
        <f t="shared" si="26"/>
        <v>1.325</v>
      </c>
      <c r="P1130" s="468"/>
    </row>
    <row r="1131" spans="1:16" ht="11.25" customHeight="1" x14ac:dyDescent="0.2">
      <c r="A1131" s="92"/>
      <c r="B1131" s="536"/>
      <c r="C1131" s="270"/>
      <c r="D1131" s="270"/>
      <c r="E1131" s="92" t="s">
        <v>44</v>
      </c>
      <c r="F1131" s="92">
        <v>12.5</v>
      </c>
      <c r="G1131" s="92">
        <v>10</v>
      </c>
      <c r="H1131" s="92"/>
      <c r="I1131" s="108">
        <v>0.13</v>
      </c>
      <c r="J1131" s="108">
        <v>0.01</v>
      </c>
      <c r="K1131" s="108">
        <v>0.71</v>
      </c>
      <c r="L1131" s="108">
        <v>3.3</v>
      </c>
      <c r="M1131" s="72">
        <v>45</v>
      </c>
      <c r="N1131" s="128">
        <f t="shared" si="26"/>
        <v>0.5625</v>
      </c>
      <c r="P1131" s="468"/>
    </row>
    <row r="1132" spans="1:16" x14ac:dyDescent="0.2">
      <c r="A1132" s="92"/>
      <c r="B1132" s="101"/>
      <c r="C1132" s="270"/>
      <c r="D1132" s="270"/>
      <c r="E1132" s="92" t="s">
        <v>53</v>
      </c>
      <c r="F1132" s="92">
        <v>12</v>
      </c>
      <c r="G1132" s="92">
        <v>10</v>
      </c>
      <c r="H1132" s="92"/>
      <c r="I1132" s="108">
        <v>0.14000000000000001</v>
      </c>
      <c r="J1132" s="108" t="s">
        <v>21</v>
      </c>
      <c r="K1132" s="108">
        <v>0.91</v>
      </c>
      <c r="L1132" s="108">
        <v>4.0999999999999996</v>
      </c>
      <c r="M1132" s="72">
        <v>40</v>
      </c>
      <c r="N1132" s="128">
        <f t="shared" si="26"/>
        <v>0.48</v>
      </c>
      <c r="P1132" s="468"/>
    </row>
    <row r="1133" spans="1:16" x14ac:dyDescent="0.2">
      <c r="A1133" s="92"/>
      <c r="B1133" s="101"/>
      <c r="C1133" s="270"/>
      <c r="D1133" s="270"/>
      <c r="E1133" s="92" t="s">
        <v>51</v>
      </c>
      <c r="F1133" s="92">
        <v>100</v>
      </c>
      <c r="G1133" s="92">
        <v>75</v>
      </c>
      <c r="H1133" s="92"/>
      <c r="I1133" s="92">
        <v>2</v>
      </c>
      <c r="J1133" s="92">
        <v>0.28000000000000003</v>
      </c>
      <c r="K1133" s="92">
        <v>12.45</v>
      </c>
      <c r="L1133" s="92">
        <v>57.61</v>
      </c>
      <c r="M1133" s="72">
        <v>35</v>
      </c>
      <c r="N1133" s="128">
        <f t="shared" si="26"/>
        <v>3.5</v>
      </c>
      <c r="P1133" s="468"/>
    </row>
    <row r="1134" spans="1:16" x14ac:dyDescent="0.2">
      <c r="A1134" s="92"/>
      <c r="B1134" s="101"/>
      <c r="C1134" s="270"/>
      <c r="D1134" s="270"/>
      <c r="E1134" s="92" t="s">
        <v>23</v>
      </c>
      <c r="F1134" s="92">
        <v>5</v>
      </c>
      <c r="G1134" s="92">
        <v>5</v>
      </c>
      <c r="H1134" s="92"/>
      <c r="I1134" s="108">
        <v>0.04</v>
      </c>
      <c r="J1134" s="108">
        <v>3.6</v>
      </c>
      <c r="K1134" s="108">
        <v>0.06</v>
      </c>
      <c r="L1134" s="108">
        <v>33.049999999999997</v>
      </c>
      <c r="M1134" s="72">
        <v>670</v>
      </c>
      <c r="N1134" s="128">
        <f t="shared" si="26"/>
        <v>3.35</v>
      </c>
      <c r="P1134" s="468"/>
    </row>
    <row r="1135" spans="1:16" x14ac:dyDescent="0.2">
      <c r="A1135" s="92"/>
      <c r="B1135" s="101"/>
      <c r="C1135" s="270"/>
      <c r="D1135" s="270"/>
      <c r="E1135" s="92" t="s">
        <v>56</v>
      </c>
      <c r="F1135" s="92">
        <v>54</v>
      </c>
      <c r="G1135" s="92">
        <v>40</v>
      </c>
      <c r="H1135" s="92"/>
      <c r="I1135" s="108">
        <v>10.4</v>
      </c>
      <c r="J1135" s="108">
        <v>6.48</v>
      </c>
      <c r="K1135" s="108" t="s">
        <v>21</v>
      </c>
      <c r="L1135" s="108">
        <v>88.29</v>
      </c>
      <c r="M1135" s="72">
        <v>440</v>
      </c>
      <c r="N1135" s="128">
        <f t="shared" si="26"/>
        <v>23.76</v>
      </c>
      <c r="P1135" s="468"/>
    </row>
    <row r="1136" spans="1:16" x14ac:dyDescent="0.2">
      <c r="A1136" s="92" t="s">
        <v>205</v>
      </c>
      <c r="B1136" s="537" t="s">
        <v>236</v>
      </c>
      <c r="C1136" s="280"/>
      <c r="D1136" s="280"/>
      <c r="E1136" s="92" t="s">
        <v>61</v>
      </c>
      <c r="F1136" s="92">
        <v>38.47</v>
      </c>
      <c r="G1136" s="92">
        <v>29.47</v>
      </c>
      <c r="H1136" s="92"/>
      <c r="I1136" s="92">
        <v>6.32</v>
      </c>
      <c r="J1136" s="92">
        <v>8.5399999999999991</v>
      </c>
      <c r="K1136" s="92"/>
      <c r="L1136" s="92">
        <v>90.6</v>
      </c>
      <c r="M1136" s="72">
        <v>440</v>
      </c>
      <c r="N1136" s="128">
        <f t="shared" si="26"/>
        <v>16.9268</v>
      </c>
      <c r="P1136" s="468"/>
    </row>
    <row r="1137" spans="1:16" x14ac:dyDescent="0.2">
      <c r="A1137" s="92"/>
      <c r="B1137" s="538"/>
      <c r="C1137" s="281">
        <v>41</v>
      </c>
      <c r="D1137" s="281">
        <v>41</v>
      </c>
      <c r="E1137" s="92" t="s">
        <v>53</v>
      </c>
      <c r="F1137" s="92">
        <v>0.6</v>
      </c>
      <c r="G1137" s="92">
        <v>0.6</v>
      </c>
      <c r="H1137" s="92"/>
      <c r="I1137" s="92" t="s">
        <v>21</v>
      </c>
      <c r="J1137" s="92" t="s">
        <v>21</v>
      </c>
      <c r="K1137" s="92" t="s">
        <v>21</v>
      </c>
      <c r="L1137" s="92">
        <v>0.21</v>
      </c>
      <c r="M1137" s="72">
        <v>40</v>
      </c>
      <c r="N1137" s="128">
        <f t="shared" si="26"/>
        <v>2.4E-2</v>
      </c>
      <c r="P1137" s="468"/>
    </row>
    <row r="1138" spans="1:16" x14ac:dyDescent="0.2">
      <c r="A1138" s="92"/>
      <c r="B1138" s="101"/>
      <c r="C1138" s="270"/>
      <c r="D1138" s="270"/>
      <c r="E1138" s="92" t="s">
        <v>94</v>
      </c>
      <c r="F1138" s="92">
        <v>2</v>
      </c>
      <c r="G1138" s="92">
        <v>2</v>
      </c>
      <c r="H1138" s="92"/>
      <c r="I1138" s="92">
        <v>0.22</v>
      </c>
      <c r="J1138" s="92">
        <v>0.02</v>
      </c>
      <c r="K1138" s="92">
        <v>1.44</v>
      </c>
      <c r="L1138" s="92">
        <v>6.62</v>
      </c>
      <c r="M1138" s="72">
        <v>100</v>
      </c>
      <c r="N1138" s="128">
        <f t="shared" si="26"/>
        <v>0.2</v>
      </c>
      <c r="P1138" s="468"/>
    </row>
    <row r="1139" spans="1:16" x14ac:dyDescent="0.2">
      <c r="A1139" s="92"/>
      <c r="B1139" s="101"/>
      <c r="C1139" s="270"/>
      <c r="D1139" s="270"/>
      <c r="E1139" s="92" t="s">
        <v>237</v>
      </c>
      <c r="F1139" s="92">
        <v>7</v>
      </c>
      <c r="G1139" s="92">
        <v>7</v>
      </c>
      <c r="H1139" s="92"/>
      <c r="I1139" s="92">
        <v>0.56999999999999995</v>
      </c>
      <c r="J1139" s="92">
        <v>0.06</v>
      </c>
      <c r="K1139" s="92">
        <v>0.47</v>
      </c>
      <c r="L1139" s="92">
        <v>15.82</v>
      </c>
      <c r="M1139" s="72">
        <v>51</v>
      </c>
      <c r="N1139" s="128">
        <f t="shared" si="26"/>
        <v>0.35699999999999998</v>
      </c>
      <c r="P1139" s="468"/>
    </row>
    <row r="1140" spans="1:16" x14ac:dyDescent="0.2">
      <c r="A1140" s="92"/>
      <c r="B1140" s="101"/>
      <c r="C1140" s="270"/>
      <c r="D1140" s="270"/>
      <c r="E1140" s="92" t="s">
        <v>22</v>
      </c>
      <c r="F1140" s="92">
        <v>0.6</v>
      </c>
      <c r="G1140" s="92">
        <v>0.6</v>
      </c>
      <c r="H1140" s="92"/>
      <c r="I1140" s="92" t="s">
        <v>21</v>
      </c>
      <c r="J1140" s="92" t="s">
        <v>21</v>
      </c>
      <c r="K1140" s="92" t="s">
        <v>21</v>
      </c>
      <c r="L1140" s="92" t="s">
        <v>21</v>
      </c>
      <c r="M1140" s="72">
        <v>16</v>
      </c>
      <c r="N1140" s="128">
        <f t="shared" si="26"/>
        <v>9.5999999999999992E-3</v>
      </c>
      <c r="P1140" s="468"/>
    </row>
    <row r="1141" spans="1:16" x14ac:dyDescent="0.2">
      <c r="A1141" s="92"/>
      <c r="B1141" s="101"/>
      <c r="C1141" s="270"/>
      <c r="D1141" s="270"/>
      <c r="E1141" s="92" t="s">
        <v>52</v>
      </c>
      <c r="F1141" s="92">
        <v>2</v>
      </c>
      <c r="G1141" s="92">
        <v>2</v>
      </c>
      <c r="H1141" s="92"/>
      <c r="I1141" s="92" t="s">
        <v>21</v>
      </c>
      <c r="J1141" s="92">
        <v>1.99</v>
      </c>
      <c r="K1141" s="92" t="s">
        <v>21</v>
      </c>
      <c r="L1141" s="92">
        <v>17.98</v>
      </c>
      <c r="M1141" s="72">
        <v>140</v>
      </c>
      <c r="N1141" s="128">
        <f t="shared" si="26"/>
        <v>0.28000000000000003</v>
      </c>
      <c r="P1141" s="468"/>
    </row>
    <row r="1142" spans="1:16" x14ac:dyDescent="0.2">
      <c r="A1142" s="75" t="s">
        <v>159</v>
      </c>
      <c r="B1142" s="529" t="s">
        <v>447</v>
      </c>
      <c r="C1142" s="273">
        <v>100</v>
      </c>
      <c r="D1142" s="273">
        <v>100</v>
      </c>
      <c r="E1142" s="382" t="s">
        <v>448</v>
      </c>
      <c r="F1142" s="75">
        <v>33.299999999999997</v>
      </c>
      <c r="G1142" s="75"/>
      <c r="H1142" s="73"/>
      <c r="I1142" s="75">
        <v>5.99</v>
      </c>
      <c r="J1142" s="75">
        <v>1.55</v>
      </c>
      <c r="K1142" s="75">
        <v>29.76</v>
      </c>
      <c r="L1142" s="75">
        <v>157.9</v>
      </c>
      <c r="M1142" s="72">
        <v>34</v>
      </c>
      <c r="N1142" s="128">
        <f t="shared" si="26"/>
        <v>1.1321999999999999</v>
      </c>
      <c r="P1142" s="468"/>
    </row>
    <row r="1143" spans="1:16" x14ac:dyDescent="0.2">
      <c r="A1143" s="75"/>
      <c r="B1143" s="530"/>
      <c r="C1143" s="275"/>
      <c r="D1143" s="275"/>
      <c r="E1143" s="75" t="s">
        <v>23</v>
      </c>
      <c r="F1143" s="75">
        <v>5</v>
      </c>
      <c r="G1143" s="75"/>
      <c r="H1143" s="73"/>
      <c r="I1143" s="75">
        <v>0.04</v>
      </c>
      <c r="J1143" s="75">
        <v>3.6</v>
      </c>
      <c r="K1143" s="75">
        <v>0.13</v>
      </c>
      <c r="L1143" s="75">
        <v>33.6</v>
      </c>
      <c r="M1143" s="72">
        <v>670</v>
      </c>
      <c r="N1143" s="128">
        <f t="shared" si="26"/>
        <v>3.35</v>
      </c>
      <c r="P1143" s="468"/>
    </row>
    <row r="1144" spans="1:16" x14ac:dyDescent="0.2">
      <c r="A1144" s="75"/>
      <c r="B1144" s="71"/>
      <c r="C1144" s="282"/>
      <c r="D1144" s="282"/>
      <c r="E1144" s="75" t="s">
        <v>22</v>
      </c>
      <c r="F1144" s="75">
        <v>1</v>
      </c>
      <c r="G1144" s="75"/>
      <c r="H1144" s="73"/>
      <c r="I1144" s="75"/>
      <c r="J1144" s="75"/>
      <c r="K1144" s="75"/>
      <c r="L1144" s="75"/>
      <c r="M1144" s="72">
        <v>16</v>
      </c>
      <c r="N1144" s="128">
        <f t="shared" si="26"/>
        <v>1.6E-2</v>
      </c>
      <c r="P1144" s="468"/>
    </row>
    <row r="1145" spans="1:16" ht="11.25" customHeight="1" x14ac:dyDescent="0.2">
      <c r="A1145" s="92" t="s">
        <v>204</v>
      </c>
      <c r="B1145" s="411" t="s">
        <v>120</v>
      </c>
      <c r="C1145" s="283"/>
      <c r="D1145" s="283"/>
      <c r="E1145" s="92" t="s">
        <v>52</v>
      </c>
      <c r="F1145" s="92">
        <v>1</v>
      </c>
      <c r="G1145" s="92"/>
      <c r="H1145" s="92"/>
      <c r="I1145" s="92"/>
      <c r="J1145" s="92">
        <v>0.99</v>
      </c>
      <c r="K1145" s="92"/>
      <c r="L1145" s="92">
        <v>8.99</v>
      </c>
      <c r="M1145" s="72">
        <v>140</v>
      </c>
      <c r="N1145" s="128">
        <f t="shared" ref="N1145" si="27">F1145*M1145/1000</f>
        <v>0.14000000000000001</v>
      </c>
      <c r="P1145" s="468"/>
    </row>
    <row r="1146" spans="1:16" ht="11.25" customHeight="1" x14ac:dyDescent="0.2">
      <c r="A1146" s="92"/>
      <c r="B1146" s="101"/>
      <c r="C1146" s="270"/>
      <c r="D1146" s="270"/>
      <c r="E1146" s="92" t="s">
        <v>65</v>
      </c>
      <c r="F1146" s="92">
        <v>2.5</v>
      </c>
      <c r="G1146" s="92"/>
      <c r="H1146" s="92"/>
      <c r="I1146" s="92">
        <v>0.26</v>
      </c>
      <c r="J1146" s="92">
        <v>0.02</v>
      </c>
      <c r="K1146" s="92">
        <v>1.71</v>
      </c>
      <c r="L1146" s="92">
        <v>8.35</v>
      </c>
      <c r="M1146" s="72">
        <v>40</v>
      </c>
      <c r="N1146" s="128">
        <f t="shared" si="26"/>
        <v>0.1</v>
      </c>
      <c r="P1146" s="468"/>
    </row>
    <row r="1147" spans="1:16" ht="14.25" customHeight="1" x14ac:dyDescent="0.2">
      <c r="A1147" s="92"/>
      <c r="B1147" s="101"/>
      <c r="C1147" s="270"/>
      <c r="D1147" s="270"/>
      <c r="E1147" s="92" t="s">
        <v>452</v>
      </c>
      <c r="F1147" s="92">
        <v>5</v>
      </c>
      <c r="G1147" s="92"/>
      <c r="H1147" s="92"/>
      <c r="I1147" s="92">
        <v>0.18</v>
      </c>
      <c r="J1147" s="92" t="s">
        <v>21</v>
      </c>
      <c r="K1147" s="92">
        <v>0.62</v>
      </c>
      <c r="L1147" s="92">
        <v>3.4</v>
      </c>
      <c r="M1147" s="72">
        <v>175</v>
      </c>
      <c r="N1147" s="128">
        <f t="shared" si="26"/>
        <v>0.875</v>
      </c>
      <c r="P1147" s="468"/>
    </row>
    <row r="1148" spans="1:16" x14ac:dyDescent="0.2">
      <c r="A1148" s="92"/>
      <c r="B1148" s="101"/>
      <c r="C1148" s="270"/>
      <c r="D1148" s="270"/>
      <c r="E1148" s="92" t="s">
        <v>44</v>
      </c>
      <c r="F1148" s="92">
        <v>5</v>
      </c>
      <c r="G1148" s="92">
        <v>4</v>
      </c>
      <c r="H1148" s="92"/>
      <c r="I1148" s="92">
        <v>0.05</v>
      </c>
      <c r="J1148" s="92">
        <v>0</v>
      </c>
      <c r="K1148" s="92">
        <v>0.28000000000000003</v>
      </c>
      <c r="L1148" s="92">
        <v>1.32</v>
      </c>
      <c r="M1148" s="72">
        <v>45</v>
      </c>
      <c r="N1148" s="128">
        <f t="shared" si="26"/>
        <v>0.22500000000000001</v>
      </c>
      <c r="P1148" s="468"/>
    </row>
    <row r="1149" spans="1:16" ht="11.25" customHeight="1" x14ac:dyDescent="0.2">
      <c r="A1149" s="92"/>
      <c r="B1149" s="101"/>
      <c r="C1149" s="270"/>
      <c r="D1149" s="270"/>
      <c r="E1149" s="92" t="s">
        <v>53</v>
      </c>
      <c r="F1149" s="92">
        <v>1.2</v>
      </c>
      <c r="G1149" s="92">
        <v>1</v>
      </c>
      <c r="H1149" s="92"/>
      <c r="I1149" s="92">
        <v>0.01</v>
      </c>
      <c r="J1149" s="92" t="s">
        <v>21</v>
      </c>
      <c r="K1149" s="92">
        <v>0.09</v>
      </c>
      <c r="L1149" s="92">
        <v>0.41</v>
      </c>
      <c r="M1149" s="72">
        <v>40</v>
      </c>
      <c r="N1149" s="128">
        <f t="shared" si="26"/>
        <v>4.8000000000000001E-2</v>
      </c>
      <c r="P1149" s="468"/>
    </row>
    <row r="1150" spans="1:16" x14ac:dyDescent="0.2">
      <c r="A1150" s="92"/>
      <c r="B1150" s="101"/>
      <c r="C1150" s="270"/>
      <c r="D1150" s="270"/>
      <c r="E1150" s="92" t="s">
        <v>20</v>
      </c>
      <c r="F1150" s="92">
        <v>0.7</v>
      </c>
      <c r="G1150" s="92"/>
      <c r="H1150" s="92"/>
      <c r="I1150" s="92" t="s">
        <v>21</v>
      </c>
      <c r="J1150" s="92" t="s">
        <v>21</v>
      </c>
      <c r="K1150" s="92">
        <v>0.79</v>
      </c>
      <c r="L1150" s="92">
        <v>3.03</v>
      </c>
      <c r="M1150" s="72">
        <v>80</v>
      </c>
      <c r="N1150" s="128">
        <f t="shared" si="26"/>
        <v>5.6000000000000001E-2</v>
      </c>
      <c r="P1150" s="468"/>
    </row>
    <row r="1151" spans="1:16" ht="12" customHeight="1" x14ac:dyDescent="0.2">
      <c r="A1151" s="75" t="s">
        <v>182</v>
      </c>
      <c r="B1151" s="541" t="s">
        <v>183</v>
      </c>
      <c r="C1151" s="269"/>
      <c r="D1151" s="269"/>
      <c r="E1151" s="75" t="s">
        <v>46</v>
      </c>
      <c r="F1151" s="75">
        <v>25</v>
      </c>
      <c r="G1151" s="75">
        <v>22</v>
      </c>
      <c r="H1151" s="73"/>
      <c r="I1151" s="75">
        <v>0.1</v>
      </c>
      <c r="J1151" s="75">
        <v>0.09</v>
      </c>
      <c r="K1151" s="75">
        <v>2.2000000000000002</v>
      </c>
      <c r="L1151" s="75">
        <v>9.9</v>
      </c>
      <c r="M1151" s="72">
        <v>100</v>
      </c>
      <c r="N1151" s="128">
        <f t="shared" si="26"/>
        <v>2.5</v>
      </c>
      <c r="P1151" s="468"/>
    </row>
    <row r="1152" spans="1:16" x14ac:dyDescent="0.2">
      <c r="A1152" s="75"/>
      <c r="B1152" s="542"/>
      <c r="C1152" s="278">
        <v>200</v>
      </c>
      <c r="D1152" s="278">
        <v>200</v>
      </c>
      <c r="E1152" s="75" t="s">
        <v>20</v>
      </c>
      <c r="F1152" s="75">
        <v>20</v>
      </c>
      <c r="G1152" s="75">
        <v>20</v>
      </c>
      <c r="H1152" s="73"/>
      <c r="I1152" s="75"/>
      <c r="J1152" s="75"/>
      <c r="K1152" s="75">
        <v>19.96</v>
      </c>
      <c r="L1152" s="75">
        <v>75.8</v>
      </c>
      <c r="M1152" s="72">
        <v>80</v>
      </c>
      <c r="N1152" s="128">
        <f t="shared" si="26"/>
        <v>1.6</v>
      </c>
      <c r="P1152" s="468"/>
    </row>
    <row r="1153" spans="1:16" x14ac:dyDescent="0.2">
      <c r="A1153" s="75"/>
      <c r="B1153" s="71" t="s">
        <v>72</v>
      </c>
      <c r="C1153" s="358" t="s">
        <v>378</v>
      </c>
      <c r="D1153" s="358" t="s">
        <v>379</v>
      </c>
      <c r="E1153" s="83" t="s">
        <v>73</v>
      </c>
      <c r="F1153" s="83">
        <v>40</v>
      </c>
      <c r="G1153" s="83">
        <v>40</v>
      </c>
      <c r="H1153" s="84">
        <v>40</v>
      </c>
      <c r="I1153" s="75">
        <v>3.48</v>
      </c>
      <c r="J1153" s="75">
        <v>0.6</v>
      </c>
      <c r="K1153" s="75">
        <v>16</v>
      </c>
      <c r="L1153" s="75">
        <v>83.6</v>
      </c>
      <c r="M1153" s="72">
        <v>60</v>
      </c>
      <c r="N1153" s="128">
        <f t="shared" si="26"/>
        <v>2.4</v>
      </c>
      <c r="P1153" s="468"/>
    </row>
    <row r="1154" spans="1:16" ht="12" customHeight="1" x14ac:dyDescent="0.2">
      <c r="A1154" s="75"/>
      <c r="B1154" s="71"/>
      <c r="C1154" s="282"/>
      <c r="D1154" s="282"/>
      <c r="E1154" s="75" t="s">
        <v>74</v>
      </c>
      <c r="F1154" s="75">
        <v>80</v>
      </c>
      <c r="G1154" s="75">
        <v>80</v>
      </c>
      <c r="H1154" s="73">
        <v>80</v>
      </c>
      <c r="I1154" s="75">
        <v>5.28</v>
      </c>
      <c r="J1154" s="75">
        <v>0.96</v>
      </c>
      <c r="K1154" s="75">
        <v>28.24</v>
      </c>
      <c r="L1154" s="75">
        <v>144.80000000000001</v>
      </c>
      <c r="M1154" s="72">
        <v>51</v>
      </c>
      <c r="N1154" s="128">
        <f>F1154*M1154/1000</f>
        <v>4.08</v>
      </c>
      <c r="P1154" s="468"/>
    </row>
    <row r="1155" spans="1:16" x14ac:dyDescent="0.2">
      <c r="A1155" s="92" t="s">
        <v>240</v>
      </c>
      <c r="B1155" s="536" t="s">
        <v>241</v>
      </c>
      <c r="C1155" s="270"/>
      <c r="D1155" s="270"/>
      <c r="E1155" s="92" t="s">
        <v>130</v>
      </c>
      <c r="F1155" s="92">
        <v>1.74</v>
      </c>
      <c r="G1155" s="92">
        <v>1.74</v>
      </c>
      <c r="H1155" s="92"/>
      <c r="I1155" s="92">
        <v>0.17</v>
      </c>
      <c r="J1155" s="92">
        <v>0.02</v>
      </c>
      <c r="K1155" s="92">
        <v>1.19</v>
      </c>
      <c r="L1155" s="92">
        <v>5.81</v>
      </c>
      <c r="M1155" s="72">
        <v>40</v>
      </c>
      <c r="N1155" s="128">
        <f t="shared" si="26"/>
        <v>6.9599999999999995E-2</v>
      </c>
      <c r="P1155" s="468"/>
    </row>
    <row r="1156" spans="1:16" x14ac:dyDescent="0.2">
      <c r="A1156" s="539" t="s">
        <v>242</v>
      </c>
      <c r="B1156" s="536"/>
      <c r="C1156" s="270">
        <v>75</v>
      </c>
      <c r="D1156" s="270">
        <v>75</v>
      </c>
      <c r="E1156" s="92" t="s">
        <v>65</v>
      </c>
      <c r="F1156" s="92">
        <v>37</v>
      </c>
      <c r="G1156" s="92">
        <v>37</v>
      </c>
      <c r="H1156" s="92"/>
      <c r="I1156" s="92">
        <v>3.81</v>
      </c>
      <c r="J1156" s="92">
        <v>0.4</v>
      </c>
      <c r="K1156" s="92">
        <v>25.48</v>
      </c>
      <c r="L1156" s="92">
        <v>123.6</v>
      </c>
      <c r="M1156" s="72">
        <v>40</v>
      </c>
      <c r="N1156" s="128">
        <f t="shared" si="26"/>
        <v>1.48</v>
      </c>
      <c r="P1156" s="468"/>
    </row>
    <row r="1157" spans="1:16" x14ac:dyDescent="0.2">
      <c r="A1157" s="540"/>
      <c r="B1157" s="101"/>
      <c r="C1157" s="270"/>
      <c r="D1157" s="270"/>
      <c r="E1157" s="92" t="s">
        <v>20</v>
      </c>
      <c r="F1157" s="92">
        <v>20</v>
      </c>
      <c r="G1157" s="92">
        <v>20</v>
      </c>
      <c r="H1157" s="92"/>
      <c r="I1157" s="92" t="s">
        <v>21</v>
      </c>
      <c r="J1157" s="92" t="s">
        <v>21</v>
      </c>
      <c r="K1157" s="92">
        <v>1.96</v>
      </c>
      <c r="L1157" s="92">
        <v>7.8</v>
      </c>
      <c r="M1157" s="72">
        <v>80</v>
      </c>
      <c r="N1157" s="128">
        <f t="shared" si="26"/>
        <v>1.6</v>
      </c>
      <c r="P1157" s="468"/>
    </row>
    <row r="1158" spans="1:16" x14ac:dyDescent="0.2">
      <c r="A1158" s="92"/>
      <c r="B1158" s="101"/>
      <c r="C1158" s="270"/>
      <c r="D1158" s="270"/>
      <c r="E1158" s="92" t="s">
        <v>23</v>
      </c>
      <c r="F1158" s="92">
        <v>1.68</v>
      </c>
      <c r="G1158" s="92">
        <v>1.68</v>
      </c>
      <c r="H1158" s="92"/>
      <c r="I1158" s="92">
        <v>0.01</v>
      </c>
      <c r="J1158" s="92">
        <v>1.22</v>
      </c>
      <c r="K1158" s="92">
        <v>0.04</v>
      </c>
      <c r="L1158" s="92">
        <v>11.1</v>
      </c>
      <c r="M1158" s="72">
        <v>670</v>
      </c>
      <c r="N1158" s="128">
        <f t="shared" si="26"/>
        <v>1.1255999999999999</v>
      </c>
      <c r="P1158" s="468"/>
    </row>
    <row r="1159" spans="1:16" x14ac:dyDescent="0.2">
      <c r="A1159" s="92"/>
      <c r="B1159" s="101"/>
      <c r="C1159" s="270"/>
      <c r="D1159" s="270"/>
      <c r="E1159" s="92" t="s">
        <v>92</v>
      </c>
      <c r="F1159" s="92">
        <v>0.48</v>
      </c>
      <c r="G1159" s="92">
        <v>20</v>
      </c>
      <c r="H1159" s="92"/>
      <c r="I1159" s="92">
        <v>0.2</v>
      </c>
      <c r="J1159" s="92">
        <v>0.2</v>
      </c>
      <c r="K1159" s="92">
        <v>0.01</v>
      </c>
      <c r="L1159" s="92">
        <v>2.73</v>
      </c>
      <c r="M1159" s="72">
        <v>12</v>
      </c>
      <c r="N1159" s="128">
        <f>F1159*M1159</f>
        <v>5.76</v>
      </c>
      <c r="P1159" s="468"/>
    </row>
    <row r="1160" spans="1:16" x14ac:dyDescent="0.2">
      <c r="A1160" s="92"/>
      <c r="B1160" s="101"/>
      <c r="C1160" s="270"/>
      <c r="D1160" s="270"/>
      <c r="E1160" s="92" t="s">
        <v>22</v>
      </c>
      <c r="F1160" s="92">
        <v>5.0000000000000001E-3</v>
      </c>
      <c r="G1160" s="92">
        <v>5.0000000000000001E-3</v>
      </c>
      <c r="H1160" s="92"/>
      <c r="I1160" s="92" t="s">
        <v>21</v>
      </c>
      <c r="J1160" s="92" t="s">
        <v>21</v>
      </c>
      <c r="K1160" s="92" t="s">
        <v>21</v>
      </c>
      <c r="L1160" s="92" t="s">
        <v>21</v>
      </c>
      <c r="M1160" s="72">
        <v>16</v>
      </c>
      <c r="N1160" s="128">
        <f t="shared" ref="N1160:N1207" si="28">F1160*M1160/1000</f>
        <v>8.0000000000000007E-5</v>
      </c>
      <c r="P1160" s="468"/>
    </row>
    <row r="1161" spans="1:16" x14ac:dyDescent="0.2">
      <c r="A1161" s="92"/>
      <c r="B1161" s="101"/>
      <c r="C1161" s="270"/>
      <c r="D1161" s="270"/>
      <c r="E1161" s="92" t="s">
        <v>129</v>
      </c>
      <c r="F1161" s="92">
        <v>1.1000000000000001</v>
      </c>
      <c r="G1161" s="92">
        <v>1.1000000000000001</v>
      </c>
      <c r="H1161" s="92"/>
      <c r="I1161" s="92" t="s">
        <v>21</v>
      </c>
      <c r="J1161" s="92" t="s">
        <v>21</v>
      </c>
      <c r="K1161" s="92" t="s">
        <v>21</v>
      </c>
      <c r="L1161" s="92" t="s">
        <v>21</v>
      </c>
      <c r="M1161" s="72">
        <v>400</v>
      </c>
      <c r="N1161" s="128">
        <f t="shared" si="28"/>
        <v>0.44000000000000006</v>
      </c>
      <c r="P1161" s="468"/>
    </row>
    <row r="1162" spans="1:16" ht="12" customHeight="1" x14ac:dyDescent="0.2">
      <c r="A1162" s="92"/>
      <c r="B1162" s="101"/>
      <c r="C1162" s="270"/>
      <c r="D1162" s="270"/>
      <c r="E1162" s="92" t="s">
        <v>305</v>
      </c>
      <c r="F1162" s="92">
        <v>25.2</v>
      </c>
      <c r="G1162" s="92">
        <v>25.2</v>
      </c>
      <c r="H1162" s="92"/>
      <c r="I1162" s="92">
        <v>4.21</v>
      </c>
      <c r="J1162" s="92">
        <v>2.27</v>
      </c>
      <c r="K1162" s="92">
        <v>0.5</v>
      </c>
      <c r="L1162" s="92">
        <v>40.07</v>
      </c>
      <c r="M1162" s="72">
        <v>310</v>
      </c>
      <c r="N1162" s="128">
        <f t="shared" si="28"/>
        <v>7.8120000000000003</v>
      </c>
      <c r="P1162" s="468"/>
    </row>
    <row r="1163" spans="1:16" x14ac:dyDescent="0.2">
      <c r="A1163" s="92"/>
      <c r="B1163" s="101"/>
      <c r="C1163" s="270"/>
      <c r="D1163" s="270"/>
      <c r="E1163" s="92" t="s">
        <v>92</v>
      </c>
      <c r="F1163" s="92">
        <v>0.06</v>
      </c>
      <c r="G1163" s="92">
        <v>2.4</v>
      </c>
      <c r="H1163" s="92"/>
      <c r="I1163" s="92">
        <v>0.43</v>
      </c>
      <c r="J1163" s="92">
        <v>0.39</v>
      </c>
      <c r="K1163" s="92">
        <v>0.02</v>
      </c>
      <c r="L1163" s="92">
        <v>5.3</v>
      </c>
      <c r="M1163" s="72">
        <v>12</v>
      </c>
      <c r="N1163" s="128">
        <f>F1163*M1163</f>
        <v>0.72</v>
      </c>
      <c r="P1163" s="468"/>
    </row>
    <row r="1164" spans="1:16" x14ac:dyDescent="0.2">
      <c r="A1164" s="92"/>
      <c r="B1164" s="101"/>
      <c r="C1164" s="270"/>
      <c r="D1164" s="270"/>
      <c r="E1164" s="92" t="s">
        <v>20</v>
      </c>
      <c r="F1164" s="92">
        <v>2.4</v>
      </c>
      <c r="G1164" s="92">
        <v>2.4</v>
      </c>
      <c r="H1164" s="92"/>
      <c r="I1164" s="92" t="s">
        <v>21</v>
      </c>
      <c r="J1164" s="92" t="s">
        <v>21</v>
      </c>
      <c r="K1164" s="92">
        <v>2.39</v>
      </c>
      <c r="L1164" s="92">
        <v>9.09</v>
      </c>
      <c r="M1164" s="72">
        <v>80</v>
      </c>
      <c r="N1164" s="128">
        <f t="shared" si="28"/>
        <v>0.192</v>
      </c>
      <c r="P1164" s="468"/>
    </row>
    <row r="1165" spans="1:16" x14ac:dyDescent="0.2">
      <c r="A1165" s="92"/>
      <c r="B1165" s="101"/>
      <c r="C1165" s="270"/>
      <c r="D1165" s="270"/>
      <c r="E1165" s="92" t="s">
        <v>65</v>
      </c>
      <c r="F1165" s="92">
        <v>1.2</v>
      </c>
      <c r="G1165" s="92">
        <v>1.2</v>
      </c>
      <c r="H1165" s="92"/>
      <c r="I1165" s="92" t="s">
        <v>21</v>
      </c>
      <c r="J1165" s="92" t="s">
        <v>21</v>
      </c>
      <c r="K1165" s="102">
        <v>1</v>
      </c>
      <c r="L1165" s="102">
        <v>4</v>
      </c>
      <c r="M1165" s="72">
        <v>40</v>
      </c>
      <c r="N1165" s="128">
        <f t="shared" si="28"/>
        <v>4.8000000000000001E-2</v>
      </c>
      <c r="P1165" s="468"/>
    </row>
    <row r="1166" spans="1:16" x14ac:dyDescent="0.2">
      <c r="A1166" s="92"/>
      <c r="B1166" s="101"/>
      <c r="C1166" s="270"/>
      <c r="D1166" s="270"/>
      <c r="E1166" s="92" t="s">
        <v>80</v>
      </c>
      <c r="F1166" s="92">
        <v>0.02</v>
      </c>
      <c r="G1166" s="92">
        <v>1.6</v>
      </c>
      <c r="H1166" s="92"/>
      <c r="I1166" s="92">
        <v>0.18</v>
      </c>
      <c r="J1166" s="92">
        <v>0.17</v>
      </c>
      <c r="K1166" s="92" t="s">
        <v>21</v>
      </c>
      <c r="L1166" s="92">
        <v>2.35</v>
      </c>
      <c r="M1166" s="72">
        <v>12</v>
      </c>
      <c r="N1166" s="128">
        <f>F1166*M1166</f>
        <v>0.24</v>
      </c>
      <c r="P1166" s="468"/>
    </row>
    <row r="1167" spans="1:16" x14ac:dyDescent="0.2">
      <c r="A1167" s="92"/>
      <c r="B1167" s="101"/>
      <c r="C1167" s="270"/>
      <c r="D1167" s="270"/>
      <c r="E1167" s="92" t="s">
        <v>82</v>
      </c>
      <c r="F1167" s="92">
        <v>0.25</v>
      </c>
      <c r="G1167" s="92">
        <v>0.25</v>
      </c>
      <c r="H1167" s="92"/>
      <c r="I1167" s="92" t="s">
        <v>21</v>
      </c>
      <c r="J1167" s="92">
        <v>0.24</v>
      </c>
      <c r="K1167" s="92" t="s">
        <v>21</v>
      </c>
      <c r="L1167" s="92">
        <v>2.25</v>
      </c>
      <c r="M1167" s="72">
        <v>140</v>
      </c>
      <c r="N1167" s="128">
        <f t="shared" si="28"/>
        <v>3.5000000000000003E-2</v>
      </c>
      <c r="P1167" s="468"/>
    </row>
    <row r="1168" spans="1:16" ht="10.8" x14ac:dyDescent="0.2">
      <c r="A1168" s="552" t="s">
        <v>134</v>
      </c>
      <c r="B1168" s="553"/>
      <c r="C1168" s="279"/>
      <c r="D1168" s="279"/>
      <c r="E1168" s="92"/>
      <c r="F1168" s="92"/>
      <c r="G1168" s="92"/>
      <c r="H1168" s="92"/>
      <c r="I1168" s="118" t="e">
        <f>#REF!+#REF!+#REF!+#REF!+#REF!+#REF!+#REF!+#REF!</f>
        <v>#REF!</v>
      </c>
      <c r="J1168" s="118" t="e">
        <f>#REF!+#REF!+#REF!+#REF!+#REF!+#REF!+#REF!+#REF!</f>
        <v>#REF!</v>
      </c>
      <c r="K1168" s="118" t="e">
        <f>#REF!+#REF!+#REF!+#REF!+#REF!+#REF!+#REF!+#REF!</f>
        <v>#REF!</v>
      </c>
      <c r="L1168" s="118" t="e">
        <f>#REF!+#REF!+#REF!+#REF!+#REF!+#REF!+#REF!+#REF!</f>
        <v>#REF!</v>
      </c>
      <c r="M1168" s="118"/>
      <c r="N1168" s="129">
        <f>SUM(N1125:N1167)</f>
        <v>89.892629999999983</v>
      </c>
      <c r="P1168" s="468"/>
    </row>
    <row r="1169" spans="1:16" x14ac:dyDescent="0.2">
      <c r="A1169" s="632" t="s">
        <v>245</v>
      </c>
      <c r="B1169" s="633"/>
      <c r="C1169" s="451"/>
      <c r="D1169" s="451"/>
      <c r="E1169" s="452"/>
      <c r="F1169" s="452"/>
      <c r="G1169" s="452"/>
      <c r="H1169" s="444"/>
      <c r="I1169" s="453" t="e">
        <f>I1168+I1123</f>
        <v>#REF!</v>
      </c>
      <c r="J1169" s="453" t="e">
        <f>J1168+J1123</f>
        <v>#REF!</v>
      </c>
      <c r="K1169" s="453" t="e">
        <f>K1168+K1123</f>
        <v>#REF!</v>
      </c>
      <c r="L1169" s="453" t="e">
        <f>L1168+L1123</f>
        <v>#REF!</v>
      </c>
      <c r="M1169" s="453"/>
      <c r="N1169" s="438">
        <f>N1123+N1168</f>
        <v>202.26963000000001</v>
      </c>
      <c r="P1169" s="468"/>
    </row>
    <row r="1170" spans="1:16" ht="20.399999999999999" x14ac:dyDescent="0.2">
      <c r="A1170" s="70" t="s">
        <v>1</v>
      </c>
      <c r="B1170" s="90" t="s">
        <v>2</v>
      </c>
      <c r="C1170" s="271"/>
      <c r="D1170" s="271"/>
      <c r="E1170" s="70" t="s">
        <v>3</v>
      </c>
      <c r="F1170" s="70" t="s">
        <v>4</v>
      </c>
      <c r="G1170" s="70" t="s">
        <v>5</v>
      </c>
      <c r="H1170" s="70" t="s">
        <v>6</v>
      </c>
      <c r="I1170" s="70" t="s">
        <v>7</v>
      </c>
      <c r="J1170" s="70" t="s">
        <v>8</v>
      </c>
      <c r="K1170" s="70" t="s">
        <v>9</v>
      </c>
      <c r="L1170" s="70" t="s">
        <v>10</v>
      </c>
      <c r="M1170" s="72" t="s">
        <v>11</v>
      </c>
      <c r="N1170" s="128"/>
      <c r="P1170" s="468"/>
    </row>
    <row r="1171" spans="1:16" x14ac:dyDescent="0.2">
      <c r="A1171" s="634" t="s">
        <v>358</v>
      </c>
      <c r="B1171" s="635"/>
      <c r="C1171" s="279"/>
      <c r="D1171" s="279"/>
      <c r="E1171" s="93"/>
      <c r="F1171" s="93"/>
      <c r="G1171" s="93"/>
      <c r="H1171" s="93"/>
      <c r="I1171" s="93"/>
      <c r="J1171" s="93"/>
      <c r="K1171" s="93"/>
      <c r="L1171" s="93"/>
      <c r="M1171" s="72"/>
      <c r="N1171" s="128"/>
      <c r="P1171" s="468"/>
    </row>
    <row r="1172" spans="1:16" x14ac:dyDescent="0.2">
      <c r="A1172" s="552" t="s">
        <v>14</v>
      </c>
      <c r="B1172" s="554"/>
      <c r="C1172" s="268"/>
      <c r="D1172" s="268"/>
      <c r="E1172" s="92"/>
      <c r="F1172" s="92"/>
      <c r="G1172" s="92"/>
      <c r="H1172" s="92"/>
      <c r="I1172" s="92"/>
      <c r="J1172" s="92"/>
      <c r="K1172" s="92"/>
      <c r="L1172" s="92"/>
      <c r="M1172" s="72"/>
      <c r="N1172" s="128"/>
      <c r="P1172" s="468"/>
    </row>
    <row r="1173" spans="1:16" x14ac:dyDescent="0.2">
      <c r="A1173" s="162" t="s">
        <v>15</v>
      </c>
      <c r="B1173" s="529" t="s">
        <v>16</v>
      </c>
      <c r="C1173" s="273"/>
      <c r="D1173" s="273"/>
      <c r="E1173" s="162" t="s">
        <v>17</v>
      </c>
      <c r="F1173" s="162">
        <v>16.600000000000001</v>
      </c>
      <c r="G1173" s="162">
        <v>16.600000000000001</v>
      </c>
      <c r="H1173" s="161"/>
      <c r="I1173" s="162">
        <v>1.1599999999999999</v>
      </c>
      <c r="J1173" s="162">
        <v>0.42</v>
      </c>
      <c r="K1173" s="162">
        <v>10.58</v>
      </c>
      <c r="L1173" s="162">
        <v>52.55</v>
      </c>
      <c r="M1173" s="72">
        <v>90</v>
      </c>
      <c r="N1173" s="128">
        <f t="shared" si="28"/>
        <v>1.4940000000000002</v>
      </c>
      <c r="P1173" s="468"/>
    </row>
    <row r="1174" spans="1:16" x14ac:dyDescent="0.2">
      <c r="A1174" s="162"/>
      <c r="B1174" s="560"/>
      <c r="C1174" s="361" t="s">
        <v>418</v>
      </c>
      <c r="D1174" s="361" t="s">
        <v>418</v>
      </c>
      <c r="E1174" s="162" t="s">
        <v>18</v>
      </c>
      <c r="F1174" s="162">
        <v>18</v>
      </c>
      <c r="G1174" s="162">
        <v>17.82</v>
      </c>
      <c r="H1174" s="161"/>
      <c r="I1174" s="162">
        <v>1.35</v>
      </c>
      <c r="J1174" s="162">
        <v>0.46</v>
      </c>
      <c r="K1174" s="162">
        <v>11.96</v>
      </c>
      <c r="L1174" s="162">
        <v>56.98</v>
      </c>
      <c r="M1174" s="72">
        <v>51</v>
      </c>
      <c r="N1174" s="128">
        <f t="shared" si="28"/>
        <v>0.91800000000000004</v>
      </c>
      <c r="P1174" s="468"/>
    </row>
    <row r="1175" spans="1:16" x14ac:dyDescent="0.2">
      <c r="A1175" s="162"/>
      <c r="B1175" s="530"/>
      <c r="C1175" s="275"/>
      <c r="D1175" s="275"/>
      <c r="E1175" s="162" t="s">
        <v>19</v>
      </c>
      <c r="F1175" s="162">
        <v>72.900000000000006</v>
      </c>
      <c r="G1175" s="162">
        <v>72.900000000000006</v>
      </c>
      <c r="H1175" s="161"/>
      <c r="I1175" s="162">
        <v>2.06</v>
      </c>
      <c r="J1175" s="162">
        <v>1.87</v>
      </c>
      <c r="K1175" s="162">
        <v>3.48</v>
      </c>
      <c r="L1175" s="162">
        <v>42.28</v>
      </c>
      <c r="M1175" s="72">
        <v>65</v>
      </c>
      <c r="N1175" s="128">
        <f t="shared" si="28"/>
        <v>4.7385000000000002</v>
      </c>
      <c r="P1175" s="468"/>
    </row>
    <row r="1176" spans="1:16" x14ac:dyDescent="0.2">
      <c r="A1176" s="162"/>
      <c r="B1176" s="161"/>
      <c r="C1176" s="276"/>
      <c r="D1176" s="276"/>
      <c r="E1176" s="162" t="s">
        <v>20</v>
      </c>
      <c r="F1176" s="162">
        <v>7.5</v>
      </c>
      <c r="G1176" s="162">
        <v>7.5</v>
      </c>
      <c r="H1176" s="161"/>
      <c r="I1176" s="162" t="s">
        <v>21</v>
      </c>
      <c r="J1176" s="162" t="s">
        <v>21</v>
      </c>
      <c r="K1176" s="162">
        <v>7.48</v>
      </c>
      <c r="L1176" s="162">
        <v>28.43</v>
      </c>
      <c r="M1176" s="72">
        <v>80</v>
      </c>
      <c r="N1176" s="128">
        <f t="shared" si="28"/>
        <v>0.6</v>
      </c>
      <c r="P1176" s="468"/>
    </row>
    <row r="1177" spans="1:16" x14ac:dyDescent="0.2">
      <c r="A1177" s="162"/>
      <c r="B1177" s="161"/>
      <c r="C1177" s="276"/>
      <c r="D1177" s="276"/>
      <c r="E1177" s="162" t="s">
        <v>22</v>
      </c>
      <c r="F1177" s="162">
        <v>0.06</v>
      </c>
      <c r="G1177" s="162">
        <v>0.06</v>
      </c>
      <c r="H1177" s="161"/>
      <c r="I1177" s="162" t="s">
        <v>21</v>
      </c>
      <c r="J1177" s="162" t="s">
        <v>21</v>
      </c>
      <c r="K1177" s="162" t="s">
        <v>21</v>
      </c>
      <c r="L1177" s="162" t="s">
        <v>21</v>
      </c>
      <c r="M1177" s="72">
        <v>16</v>
      </c>
      <c r="N1177" s="128">
        <f t="shared" si="28"/>
        <v>9.5999999999999992E-4</v>
      </c>
      <c r="P1177" s="468"/>
    </row>
    <row r="1178" spans="1:16" x14ac:dyDescent="0.2">
      <c r="A1178" s="162"/>
      <c r="B1178" s="161"/>
      <c r="C1178" s="276"/>
      <c r="D1178" s="276"/>
      <c r="E1178" s="162" t="s">
        <v>23</v>
      </c>
      <c r="F1178" s="162">
        <v>5</v>
      </c>
      <c r="G1178" s="162">
        <v>5</v>
      </c>
      <c r="H1178" s="161"/>
      <c r="I1178" s="162">
        <v>0.04</v>
      </c>
      <c r="J1178" s="162">
        <v>3.63</v>
      </c>
      <c r="K1178" s="162">
        <v>0.13</v>
      </c>
      <c r="L1178" s="162">
        <v>33.049999999999997</v>
      </c>
      <c r="M1178" s="72">
        <v>670</v>
      </c>
      <c r="N1178" s="128">
        <f t="shared" si="28"/>
        <v>3.35</v>
      </c>
      <c r="P1178" s="468"/>
    </row>
    <row r="1179" spans="1:16" x14ac:dyDescent="0.2">
      <c r="A1179" s="92"/>
      <c r="B1179" s="379" t="s">
        <v>442</v>
      </c>
      <c r="C1179" s="280">
        <v>50</v>
      </c>
      <c r="D1179" s="280">
        <v>50</v>
      </c>
      <c r="E1179" s="92" t="s">
        <v>442</v>
      </c>
      <c r="F1179" s="92">
        <v>50</v>
      </c>
      <c r="G1179" s="92"/>
      <c r="H1179" s="92">
        <v>50</v>
      </c>
      <c r="I1179" s="258">
        <v>7.5</v>
      </c>
      <c r="J1179" s="258">
        <v>11.8</v>
      </c>
      <c r="K1179" s="258">
        <v>74.900000000000006</v>
      </c>
      <c r="L1179" s="258">
        <v>417.1</v>
      </c>
      <c r="M1179" s="92">
        <v>130</v>
      </c>
      <c r="N1179" s="129">
        <f>F1179*M1179/1000</f>
        <v>6.5</v>
      </c>
      <c r="P1179" s="468"/>
    </row>
    <row r="1180" spans="1:16" x14ac:dyDescent="0.2">
      <c r="A1180" s="92" t="s">
        <v>285</v>
      </c>
      <c r="B1180" s="537" t="s">
        <v>308</v>
      </c>
      <c r="C1180" s="280"/>
      <c r="D1180" s="280"/>
      <c r="E1180" s="92" t="s">
        <v>232</v>
      </c>
      <c r="F1180" s="92">
        <v>1</v>
      </c>
      <c r="G1180" s="92">
        <v>1</v>
      </c>
      <c r="H1180" s="92"/>
      <c r="I1180" s="92"/>
      <c r="J1180" s="92"/>
      <c r="K1180" s="92"/>
      <c r="L1180" s="92"/>
      <c r="M1180" s="72">
        <v>688</v>
      </c>
      <c r="N1180" s="128">
        <f t="shared" si="28"/>
        <v>0.68799999999999994</v>
      </c>
      <c r="P1180" s="468"/>
    </row>
    <row r="1181" spans="1:16" x14ac:dyDescent="0.2">
      <c r="A1181" s="92"/>
      <c r="B1181" s="538"/>
      <c r="C1181" s="281">
        <v>200</v>
      </c>
      <c r="D1181" s="281">
        <v>200</v>
      </c>
      <c r="E1181" s="92" t="s">
        <v>20</v>
      </c>
      <c r="F1181" s="92">
        <v>15</v>
      </c>
      <c r="G1181" s="92">
        <v>15</v>
      </c>
      <c r="H1181" s="92"/>
      <c r="I1181" s="92"/>
      <c r="J1181" s="92"/>
      <c r="K1181" s="92">
        <v>14.97</v>
      </c>
      <c r="L1181" s="92">
        <v>56.85</v>
      </c>
      <c r="M1181" s="72">
        <v>80</v>
      </c>
      <c r="N1181" s="128">
        <f t="shared" si="28"/>
        <v>1.2</v>
      </c>
      <c r="P1181" s="468"/>
    </row>
    <row r="1182" spans="1:16" x14ac:dyDescent="0.2">
      <c r="A1182" s="92" t="s">
        <v>29</v>
      </c>
      <c r="B1182" s="537" t="s">
        <v>441</v>
      </c>
      <c r="C1182" s="280">
        <v>70</v>
      </c>
      <c r="D1182" s="280">
        <v>90</v>
      </c>
      <c r="E1182" s="113" t="s">
        <v>31</v>
      </c>
      <c r="F1182" s="113">
        <v>80</v>
      </c>
      <c r="G1182" s="92"/>
      <c r="H1182" s="92"/>
      <c r="I1182" s="113">
        <v>6.96</v>
      </c>
      <c r="J1182" s="113">
        <v>1.2</v>
      </c>
      <c r="K1182" s="113">
        <v>32.32</v>
      </c>
      <c r="L1182" s="113">
        <v>167.2</v>
      </c>
      <c r="M1182" s="72">
        <v>60</v>
      </c>
      <c r="N1182" s="128">
        <f t="shared" si="28"/>
        <v>4.8</v>
      </c>
      <c r="P1182" s="468"/>
    </row>
    <row r="1183" spans="1:16" x14ac:dyDescent="0.2">
      <c r="A1183" s="92"/>
      <c r="B1183" s="538"/>
      <c r="C1183" s="281">
        <v>10</v>
      </c>
      <c r="D1183" s="281">
        <v>10</v>
      </c>
      <c r="E1183" s="92" t="s">
        <v>23</v>
      </c>
      <c r="F1183" s="92">
        <v>10</v>
      </c>
      <c r="G1183" s="92"/>
      <c r="H1183" s="92"/>
      <c r="I1183" s="92">
        <v>0.08</v>
      </c>
      <c r="J1183" s="92">
        <v>7.25</v>
      </c>
      <c r="K1183" s="92">
        <v>0.09</v>
      </c>
      <c r="L1183" s="92">
        <v>66.099999999999994</v>
      </c>
      <c r="M1183" s="72">
        <v>670</v>
      </c>
      <c r="N1183" s="128">
        <f t="shared" si="28"/>
        <v>6.7</v>
      </c>
      <c r="P1183" s="468"/>
    </row>
    <row r="1184" spans="1:16" ht="20.399999999999999" x14ac:dyDescent="0.2">
      <c r="A1184" s="92"/>
      <c r="B1184" s="101" t="s">
        <v>146</v>
      </c>
      <c r="C1184" s="270">
        <v>120</v>
      </c>
      <c r="D1184" s="270">
        <v>120</v>
      </c>
      <c r="E1184" s="92" t="s">
        <v>289</v>
      </c>
      <c r="F1184" s="92">
        <v>120</v>
      </c>
      <c r="G1184" s="92">
        <v>120</v>
      </c>
      <c r="H1184" s="92">
        <v>120</v>
      </c>
      <c r="I1184" s="121">
        <v>0.78</v>
      </c>
      <c r="J1184" s="121">
        <v>0.32</v>
      </c>
      <c r="K1184" s="121">
        <v>10.91</v>
      </c>
      <c r="L1184" s="114">
        <v>45.36</v>
      </c>
      <c r="M1184" s="72">
        <v>280</v>
      </c>
      <c r="N1184" s="128">
        <f t="shared" si="28"/>
        <v>33.6</v>
      </c>
      <c r="P1184" s="468"/>
    </row>
    <row r="1185" spans="1:16" x14ac:dyDescent="0.2">
      <c r="A1185" s="75" t="s">
        <v>38</v>
      </c>
      <c r="B1185" s="380" t="s">
        <v>437</v>
      </c>
      <c r="C1185" s="282">
        <v>100</v>
      </c>
      <c r="D1185" s="282">
        <v>100</v>
      </c>
      <c r="E1185" s="382" t="s">
        <v>437</v>
      </c>
      <c r="F1185" s="75">
        <v>200</v>
      </c>
      <c r="G1185" s="75">
        <v>100</v>
      </c>
      <c r="H1185" s="73">
        <v>100</v>
      </c>
      <c r="I1185" s="75"/>
      <c r="J1185" s="75"/>
      <c r="K1185" s="75">
        <v>19</v>
      </c>
      <c r="L1185" s="75">
        <v>75</v>
      </c>
      <c r="M1185" s="72">
        <v>80</v>
      </c>
      <c r="N1185" s="128">
        <f t="shared" si="28"/>
        <v>16</v>
      </c>
      <c r="P1185" s="468"/>
    </row>
    <row r="1186" spans="1:16" ht="20.399999999999999" x14ac:dyDescent="0.2">
      <c r="A1186" s="92"/>
      <c r="B1186" s="156" t="s">
        <v>40</v>
      </c>
      <c r="C1186" s="267"/>
      <c r="D1186" s="267"/>
      <c r="E1186" s="92"/>
      <c r="F1186" s="92"/>
      <c r="G1186" s="92"/>
      <c r="H1186" s="92"/>
      <c r="I1186" s="48" t="e">
        <f>I1185+I1184+#REF!+#REF!+#REF!</f>
        <v>#REF!</v>
      </c>
      <c r="J1186" s="48" t="e">
        <f>J1185+J1184+#REF!+#REF!+#REF!</f>
        <v>#REF!</v>
      </c>
      <c r="K1186" s="48" t="e">
        <f>K1185+K1184+#REF!+#REF!+#REF!</f>
        <v>#REF!</v>
      </c>
      <c r="L1186" s="48" t="e">
        <f>L1185+L1184+#REF!+#REF!+#REF!</f>
        <v>#REF!</v>
      </c>
      <c r="M1186" s="48"/>
      <c r="N1186" s="129">
        <f>SUM(N1173:N1185)</f>
        <v>80.589460000000003</v>
      </c>
      <c r="P1186" s="468"/>
    </row>
    <row r="1187" spans="1:16" x14ac:dyDescent="0.2">
      <c r="A1187" s="93" t="s">
        <v>41</v>
      </c>
      <c r="B1187" s="117"/>
      <c r="C1187" s="117"/>
      <c r="D1187" s="117"/>
      <c r="E1187" s="92"/>
      <c r="F1187" s="92"/>
      <c r="G1187" s="92"/>
      <c r="H1187" s="92"/>
      <c r="I1187" s="92"/>
      <c r="J1187" s="92"/>
      <c r="K1187" s="92"/>
      <c r="L1187" s="92"/>
      <c r="M1187" s="72"/>
      <c r="N1187" s="128"/>
      <c r="P1187" s="468"/>
    </row>
    <row r="1188" spans="1:16" x14ac:dyDescent="0.2">
      <c r="A1188" s="162" t="s">
        <v>191</v>
      </c>
      <c r="B1188" s="531" t="s">
        <v>192</v>
      </c>
      <c r="C1188" s="282">
        <v>80</v>
      </c>
      <c r="D1188" s="282">
        <v>120</v>
      </c>
      <c r="E1188" s="162" t="s">
        <v>51</v>
      </c>
      <c r="F1188" s="162">
        <v>46</v>
      </c>
      <c r="G1188" s="162">
        <v>33.200000000000003</v>
      </c>
      <c r="H1188" s="161"/>
      <c r="I1188" s="162">
        <v>0.92</v>
      </c>
      <c r="J1188" s="162">
        <v>0.1</v>
      </c>
      <c r="K1188" s="162">
        <v>6.4</v>
      </c>
      <c r="L1188" s="162">
        <v>26.5</v>
      </c>
      <c r="M1188" s="72">
        <v>35</v>
      </c>
      <c r="N1188" s="128">
        <f t="shared" si="28"/>
        <v>1.61</v>
      </c>
      <c r="P1188" s="468"/>
    </row>
    <row r="1189" spans="1:16" x14ac:dyDescent="0.2">
      <c r="A1189" s="162"/>
      <c r="B1189" s="531"/>
      <c r="C1189" s="282"/>
      <c r="D1189" s="282"/>
      <c r="E1189" s="162" t="s">
        <v>149</v>
      </c>
      <c r="F1189" s="162">
        <v>31</v>
      </c>
      <c r="G1189" s="162">
        <v>24.8</v>
      </c>
      <c r="H1189" s="161"/>
      <c r="I1189" s="162">
        <v>0.46</v>
      </c>
      <c r="J1189" s="162">
        <v>0.02</v>
      </c>
      <c r="K1189" s="162">
        <v>2.57</v>
      </c>
      <c r="L1189" s="162">
        <v>10.42</v>
      </c>
      <c r="M1189" s="72">
        <v>35</v>
      </c>
      <c r="N1189" s="128">
        <f t="shared" si="28"/>
        <v>1.085</v>
      </c>
      <c r="P1189" s="468"/>
    </row>
    <row r="1190" spans="1:16" x14ac:dyDescent="0.2">
      <c r="A1190" s="162"/>
      <c r="B1190" s="160"/>
      <c r="C1190" s="282"/>
      <c r="D1190" s="282"/>
      <c r="E1190" s="162" t="s">
        <v>44</v>
      </c>
      <c r="F1190" s="162">
        <v>19</v>
      </c>
      <c r="G1190" s="162">
        <v>15.2</v>
      </c>
      <c r="H1190" s="161"/>
      <c r="I1190" s="162">
        <v>0.25</v>
      </c>
      <c r="J1190" s="162">
        <v>0.01</v>
      </c>
      <c r="K1190" s="162">
        <v>1.38</v>
      </c>
      <c r="L1190" s="162">
        <v>5.18</v>
      </c>
      <c r="M1190" s="72">
        <v>45</v>
      </c>
      <c r="N1190" s="128">
        <f t="shared" si="28"/>
        <v>0.85499999999999998</v>
      </c>
      <c r="P1190" s="468"/>
    </row>
    <row r="1191" spans="1:16" x14ac:dyDescent="0.2">
      <c r="A1191" s="162"/>
      <c r="B1191" s="160"/>
      <c r="C1191" s="282"/>
      <c r="D1191" s="282"/>
      <c r="E1191" s="162" t="s">
        <v>54</v>
      </c>
      <c r="F1191" s="162">
        <v>30</v>
      </c>
      <c r="G1191" s="162">
        <v>30</v>
      </c>
      <c r="H1191" s="161"/>
      <c r="I1191" s="162">
        <v>0.24</v>
      </c>
      <c r="J1191" s="162">
        <v>0.03</v>
      </c>
      <c r="K1191" s="162">
        <v>0.48</v>
      </c>
      <c r="L1191" s="162">
        <v>3.9</v>
      </c>
      <c r="M1191" s="72">
        <v>137</v>
      </c>
      <c r="N1191" s="128">
        <f t="shared" si="28"/>
        <v>4.1100000000000003</v>
      </c>
      <c r="P1191" s="468"/>
    </row>
    <row r="1192" spans="1:16" x14ac:dyDescent="0.2">
      <c r="A1192" s="162"/>
      <c r="B1192" s="160"/>
      <c r="C1192" s="282"/>
      <c r="D1192" s="282"/>
      <c r="E1192" s="162" t="s">
        <v>349</v>
      </c>
      <c r="F1192" s="162">
        <v>6</v>
      </c>
      <c r="G1192" s="162">
        <v>4.4000000000000004</v>
      </c>
      <c r="H1192" s="161"/>
      <c r="I1192" s="162">
        <v>0.15</v>
      </c>
      <c r="J1192" s="162">
        <v>0.02</v>
      </c>
      <c r="K1192" s="162">
        <v>0.35</v>
      </c>
      <c r="L1192" s="162">
        <v>1.44</v>
      </c>
      <c r="M1192" s="72">
        <v>40</v>
      </c>
      <c r="N1192" s="128">
        <f t="shared" si="28"/>
        <v>0.24</v>
      </c>
      <c r="P1192" s="468"/>
    </row>
    <row r="1193" spans="1:16" x14ac:dyDescent="0.2">
      <c r="A1193" s="162"/>
      <c r="B1193" s="160"/>
      <c r="C1193" s="282"/>
      <c r="D1193" s="282"/>
      <c r="E1193" s="162" t="s">
        <v>52</v>
      </c>
      <c r="F1193" s="162">
        <v>5</v>
      </c>
      <c r="G1193" s="162">
        <v>5</v>
      </c>
      <c r="H1193" s="161"/>
      <c r="I1193" s="162" t="s">
        <v>21</v>
      </c>
      <c r="J1193" s="162">
        <v>4.99</v>
      </c>
      <c r="K1193" s="162"/>
      <c r="L1193" s="162">
        <v>44.95</v>
      </c>
      <c r="M1193" s="72">
        <v>140</v>
      </c>
      <c r="N1193" s="128">
        <f t="shared" si="28"/>
        <v>0.7</v>
      </c>
      <c r="P1193" s="468"/>
    </row>
    <row r="1194" spans="1:16" x14ac:dyDescent="0.2">
      <c r="A1194" s="162"/>
      <c r="B1194" s="160"/>
      <c r="C1194" s="282"/>
      <c r="D1194" s="282"/>
      <c r="E1194" s="162" t="s">
        <v>22</v>
      </c>
      <c r="F1194" s="162">
        <v>0.25</v>
      </c>
      <c r="G1194" s="162">
        <v>0.25</v>
      </c>
      <c r="H1194" s="161"/>
      <c r="I1194" s="162"/>
      <c r="J1194" s="162"/>
      <c r="K1194" s="162"/>
      <c r="L1194" s="162"/>
      <c r="M1194" s="72">
        <v>16</v>
      </c>
      <c r="N1194" s="128">
        <f t="shared" si="28"/>
        <v>4.0000000000000001E-3</v>
      </c>
      <c r="P1194" s="468"/>
    </row>
    <row r="1195" spans="1:16" ht="11.25" customHeight="1" x14ac:dyDescent="0.2">
      <c r="A1195" s="92" t="s">
        <v>294</v>
      </c>
      <c r="B1195" s="537" t="s">
        <v>295</v>
      </c>
      <c r="C1195" s="280"/>
      <c r="D1195" s="280"/>
      <c r="E1195" s="92" t="s">
        <v>51</v>
      </c>
      <c r="F1195" s="92">
        <v>66.7</v>
      </c>
      <c r="G1195" s="92">
        <v>50.48</v>
      </c>
      <c r="H1195" s="92"/>
      <c r="I1195" s="108">
        <v>1.33</v>
      </c>
      <c r="J1195" s="108">
        <v>0.2</v>
      </c>
      <c r="K1195" s="108">
        <v>8.31</v>
      </c>
      <c r="L1195" s="108">
        <v>38.42</v>
      </c>
      <c r="M1195" s="72">
        <v>35</v>
      </c>
      <c r="N1195" s="128">
        <f t="shared" si="28"/>
        <v>2.3344999999999998</v>
      </c>
      <c r="P1195" s="468"/>
    </row>
    <row r="1196" spans="1:16" x14ac:dyDescent="0.2">
      <c r="A1196" s="92"/>
      <c r="B1196" s="538"/>
      <c r="C1196" s="360" t="s">
        <v>391</v>
      </c>
      <c r="D1196" s="360" t="s">
        <v>391</v>
      </c>
      <c r="E1196" s="92" t="s">
        <v>296</v>
      </c>
      <c r="F1196" s="92">
        <v>20.2</v>
      </c>
      <c r="G1196" s="92">
        <v>20</v>
      </c>
      <c r="H1196" s="92"/>
      <c r="I1196" s="108">
        <v>4.5999999999999996</v>
      </c>
      <c r="J1196" s="108">
        <v>0.32</v>
      </c>
      <c r="K1196" s="108">
        <v>10.16</v>
      </c>
      <c r="L1196" s="108">
        <v>62.8</v>
      </c>
      <c r="M1196" s="72">
        <v>34</v>
      </c>
      <c r="N1196" s="128">
        <f t="shared" si="28"/>
        <v>0.68679999999999997</v>
      </c>
      <c r="P1196" s="468"/>
    </row>
    <row r="1197" spans="1:16" x14ac:dyDescent="0.2">
      <c r="A1197" s="92"/>
      <c r="B1197" s="101"/>
      <c r="C1197" s="270"/>
      <c r="D1197" s="270"/>
      <c r="E1197" s="92" t="s">
        <v>53</v>
      </c>
      <c r="F1197" s="92">
        <v>12.5</v>
      </c>
      <c r="G1197" s="92">
        <v>10</v>
      </c>
      <c r="H1197" s="92"/>
      <c r="I1197" s="108">
        <v>0.17499999999999999</v>
      </c>
      <c r="J1197" s="108" t="s">
        <v>21</v>
      </c>
      <c r="K1197" s="108">
        <v>0.98</v>
      </c>
      <c r="L1197" s="108">
        <v>4.3</v>
      </c>
      <c r="M1197" s="72">
        <v>40</v>
      </c>
      <c r="N1197" s="128">
        <f t="shared" si="28"/>
        <v>0.5</v>
      </c>
      <c r="P1197" s="468"/>
    </row>
    <row r="1198" spans="1:16" x14ac:dyDescent="0.2">
      <c r="A1198" s="92"/>
      <c r="B1198" s="101"/>
      <c r="C1198" s="270"/>
      <c r="D1198" s="270"/>
      <c r="E1198" s="92" t="s">
        <v>44</v>
      </c>
      <c r="F1198" s="92">
        <v>12</v>
      </c>
      <c r="G1198" s="92">
        <v>10.96</v>
      </c>
      <c r="H1198" s="92"/>
      <c r="I1198" s="108">
        <v>0.16</v>
      </c>
      <c r="J1198" s="108">
        <v>8.9999999999999993E-3</v>
      </c>
      <c r="K1198" s="108">
        <v>0.78</v>
      </c>
      <c r="L1198" s="108">
        <v>3.26</v>
      </c>
      <c r="M1198" s="72">
        <v>45</v>
      </c>
      <c r="N1198" s="128">
        <f t="shared" si="28"/>
        <v>0.54</v>
      </c>
      <c r="P1198" s="468"/>
    </row>
    <row r="1199" spans="1:16" x14ac:dyDescent="0.2">
      <c r="A1199" s="92"/>
      <c r="B1199" s="101"/>
      <c r="C1199" s="270"/>
      <c r="D1199" s="270"/>
      <c r="E1199" s="92" t="s">
        <v>23</v>
      </c>
      <c r="F1199" s="92">
        <v>5</v>
      </c>
      <c r="G1199" s="92">
        <v>5</v>
      </c>
      <c r="H1199" s="92"/>
      <c r="I1199" s="108" t="s">
        <v>21</v>
      </c>
      <c r="J1199" s="108" t="s">
        <v>21</v>
      </c>
      <c r="K1199" s="108">
        <v>4.99</v>
      </c>
      <c r="L1199" s="108">
        <v>44.95</v>
      </c>
      <c r="M1199" s="72">
        <v>670</v>
      </c>
      <c r="N1199" s="128">
        <f t="shared" si="28"/>
        <v>3.35</v>
      </c>
      <c r="P1199" s="468"/>
    </row>
    <row r="1200" spans="1:16" x14ac:dyDescent="0.2">
      <c r="A1200" s="92"/>
      <c r="B1200" s="101"/>
      <c r="C1200" s="270"/>
      <c r="D1200" s="270"/>
      <c r="E1200" s="92" t="s">
        <v>56</v>
      </c>
      <c r="F1200" s="92">
        <v>54</v>
      </c>
      <c r="G1200" s="92"/>
      <c r="H1200" s="92"/>
      <c r="I1200" s="108">
        <v>10.039999999999999</v>
      </c>
      <c r="J1200" s="108">
        <v>6.48</v>
      </c>
      <c r="K1200" s="108" t="s">
        <v>21</v>
      </c>
      <c r="L1200" s="108">
        <v>88.29</v>
      </c>
      <c r="M1200" s="72">
        <v>440</v>
      </c>
      <c r="N1200" s="128">
        <f t="shared" si="28"/>
        <v>23.76</v>
      </c>
      <c r="P1200" s="468"/>
    </row>
    <row r="1201" spans="1:16" x14ac:dyDescent="0.2">
      <c r="A1201" s="92"/>
      <c r="B1201" s="101"/>
      <c r="C1201" s="270"/>
      <c r="D1201" s="270"/>
      <c r="E1201" s="92" t="s">
        <v>22</v>
      </c>
      <c r="F1201" s="92">
        <v>1</v>
      </c>
      <c r="G1201" s="92">
        <v>40</v>
      </c>
      <c r="H1201" s="92"/>
      <c r="I1201" s="108" t="s">
        <v>21</v>
      </c>
      <c r="J1201" s="108" t="s">
        <v>21</v>
      </c>
      <c r="K1201" s="108" t="s">
        <v>21</v>
      </c>
      <c r="L1201" s="108" t="s">
        <v>21</v>
      </c>
      <c r="M1201" s="72">
        <v>16</v>
      </c>
      <c r="N1201" s="128">
        <f t="shared" si="28"/>
        <v>1.6E-2</v>
      </c>
      <c r="P1201" s="468"/>
    </row>
    <row r="1202" spans="1:16" x14ac:dyDescent="0.2">
      <c r="A1202" s="92" t="s">
        <v>298</v>
      </c>
      <c r="B1202" s="537" t="s">
        <v>60</v>
      </c>
      <c r="C1202" s="280"/>
      <c r="D1202" s="280"/>
      <c r="E1202" s="92" t="s">
        <v>61</v>
      </c>
      <c r="F1202" s="92">
        <v>110</v>
      </c>
      <c r="G1202" s="92">
        <v>79</v>
      </c>
      <c r="H1202" s="92"/>
      <c r="I1202" s="92">
        <v>19.989999999999998</v>
      </c>
      <c r="J1202" s="92">
        <v>12.8</v>
      </c>
      <c r="K1202" s="92" t="s">
        <v>21</v>
      </c>
      <c r="L1202" s="92">
        <v>174.9</v>
      </c>
      <c r="M1202" s="72">
        <v>440</v>
      </c>
      <c r="N1202" s="128">
        <f t="shared" si="28"/>
        <v>48.4</v>
      </c>
      <c r="P1202" s="468"/>
    </row>
    <row r="1203" spans="1:16" ht="15" customHeight="1" x14ac:dyDescent="0.2">
      <c r="A1203" s="92"/>
      <c r="B1203" s="538"/>
      <c r="C1203" s="281">
        <v>50</v>
      </c>
      <c r="D1203" s="281">
        <v>50</v>
      </c>
      <c r="E1203" s="92" t="s">
        <v>52</v>
      </c>
      <c r="F1203" s="92">
        <v>5</v>
      </c>
      <c r="G1203" s="92">
        <v>5</v>
      </c>
      <c r="H1203" s="92"/>
      <c r="I1203" s="92" t="s">
        <v>299</v>
      </c>
      <c r="J1203" s="92">
        <v>4.99</v>
      </c>
      <c r="K1203" s="92" t="s">
        <v>21</v>
      </c>
      <c r="L1203" s="92">
        <v>44.95</v>
      </c>
      <c r="M1203" s="72">
        <v>140</v>
      </c>
      <c r="N1203" s="128">
        <f t="shared" si="28"/>
        <v>0.7</v>
      </c>
      <c r="P1203" s="468"/>
    </row>
    <row r="1204" spans="1:16" x14ac:dyDescent="0.2">
      <c r="A1204" s="92"/>
      <c r="B1204" s="101"/>
      <c r="C1204" s="270"/>
      <c r="D1204" s="270"/>
      <c r="E1204" s="92" t="s">
        <v>62</v>
      </c>
      <c r="F1204" s="92">
        <v>18</v>
      </c>
      <c r="G1204" s="92">
        <v>15</v>
      </c>
      <c r="H1204" s="92"/>
      <c r="I1204" s="92">
        <v>0.21</v>
      </c>
      <c r="J1204" s="92" t="s">
        <v>21</v>
      </c>
      <c r="K1204" s="92">
        <v>1.36</v>
      </c>
      <c r="L1204" s="92">
        <v>6.15</v>
      </c>
      <c r="M1204" s="72">
        <v>40</v>
      </c>
      <c r="N1204" s="128">
        <f t="shared" si="28"/>
        <v>0.72</v>
      </c>
      <c r="P1204" s="468"/>
    </row>
    <row r="1205" spans="1:16" x14ac:dyDescent="0.2">
      <c r="A1205" s="92"/>
      <c r="B1205" s="101"/>
      <c r="C1205" s="270"/>
      <c r="D1205" s="270"/>
      <c r="E1205" s="92" t="s">
        <v>452</v>
      </c>
      <c r="F1205" s="92">
        <v>4.8</v>
      </c>
      <c r="G1205" s="92">
        <v>12</v>
      </c>
      <c r="H1205" s="92"/>
      <c r="I1205" s="92">
        <v>0.43</v>
      </c>
      <c r="J1205" s="92" t="s">
        <v>21</v>
      </c>
      <c r="K1205" s="92">
        <v>1.87</v>
      </c>
      <c r="L1205" s="92">
        <v>9.16</v>
      </c>
      <c r="M1205" s="72">
        <v>175</v>
      </c>
      <c r="N1205" s="128">
        <f t="shared" si="28"/>
        <v>0.84</v>
      </c>
      <c r="P1205" s="468"/>
    </row>
    <row r="1206" spans="1:16" ht="15" customHeight="1" x14ac:dyDescent="0.2">
      <c r="A1206" s="92"/>
      <c r="B1206" s="101"/>
      <c r="C1206" s="270"/>
      <c r="D1206" s="270"/>
      <c r="E1206" s="92" t="s">
        <v>65</v>
      </c>
      <c r="F1206" s="92">
        <v>4</v>
      </c>
      <c r="G1206" s="92">
        <v>4</v>
      </c>
      <c r="H1206" s="92"/>
      <c r="I1206" s="92">
        <v>0.43</v>
      </c>
      <c r="J1206" s="92">
        <v>0.04</v>
      </c>
      <c r="K1206" s="92">
        <v>2.72</v>
      </c>
      <c r="L1206" s="92">
        <v>13.08</v>
      </c>
      <c r="M1206" s="72">
        <v>40</v>
      </c>
      <c r="N1206" s="128">
        <f t="shared" si="28"/>
        <v>0.16</v>
      </c>
      <c r="P1206" s="468"/>
    </row>
    <row r="1207" spans="1:16" x14ac:dyDescent="0.2">
      <c r="A1207" s="92"/>
      <c r="B1207" s="101"/>
      <c r="C1207" s="270"/>
      <c r="D1207" s="270"/>
      <c r="E1207" s="92" t="s">
        <v>22</v>
      </c>
      <c r="F1207" s="92">
        <v>1</v>
      </c>
      <c r="G1207" s="92">
        <v>3</v>
      </c>
      <c r="H1207" s="92"/>
      <c r="I1207" s="92" t="s">
        <v>21</v>
      </c>
      <c r="J1207" s="92" t="s">
        <v>21</v>
      </c>
      <c r="K1207" s="92" t="s">
        <v>21</v>
      </c>
      <c r="L1207" s="92" t="s">
        <v>21</v>
      </c>
      <c r="M1207" s="72">
        <v>16</v>
      </c>
      <c r="N1207" s="128">
        <f t="shared" si="28"/>
        <v>1.6E-2</v>
      </c>
      <c r="P1207" s="468"/>
    </row>
    <row r="1208" spans="1:16" x14ac:dyDescent="0.2">
      <c r="A1208" s="92" t="s">
        <v>268</v>
      </c>
      <c r="B1208" s="537" t="s">
        <v>269</v>
      </c>
      <c r="C1208" s="280"/>
      <c r="D1208" s="280"/>
      <c r="E1208" s="92" t="s">
        <v>187</v>
      </c>
      <c r="F1208" s="92">
        <v>34</v>
      </c>
      <c r="G1208" s="92">
        <v>34</v>
      </c>
      <c r="H1208" s="92">
        <v>100</v>
      </c>
      <c r="I1208" s="92">
        <v>3.5</v>
      </c>
      <c r="J1208" s="92">
        <v>0.37</v>
      </c>
      <c r="K1208" s="92">
        <v>23.6</v>
      </c>
      <c r="L1208" s="92">
        <v>124.5</v>
      </c>
      <c r="M1208" s="72">
        <v>50</v>
      </c>
      <c r="N1208" s="128">
        <f t="shared" ref="N1208:N1258" si="29">F1208*M1208/1000</f>
        <v>1.7</v>
      </c>
      <c r="P1208" s="468"/>
    </row>
    <row r="1209" spans="1:16" x14ac:dyDescent="0.2">
      <c r="A1209" s="92"/>
      <c r="B1209" s="538"/>
      <c r="C1209" s="281">
        <v>100</v>
      </c>
      <c r="D1209" s="281">
        <v>100</v>
      </c>
      <c r="E1209" s="92" t="s">
        <v>22</v>
      </c>
      <c r="F1209" s="92">
        <v>2</v>
      </c>
      <c r="G1209" s="92">
        <v>2</v>
      </c>
      <c r="H1209" s="92"/>
      <c r="I1209" s="92" t="s">
        <v>21</v>
      </c>
      <c r="J1209" s="92" t="s">
        <v>21</v>
      </c>
      <c r="K1209" s="92" t="s">
        <v>21</v>
      </c>
      <c r="L1209" s="92" t="s">
        <v>21</v>
      </c>
      <c r="M1209" s="72">
        <v>16</v>
      </c>
      <c r="N1209" s="128">
        <f t="shared" si="29"/>
        <v>3.2000000000000001E-2</v>
      </c>
      <c r="P1209" s="468"/>
    </row>
    <row r="1210" spans="1:16" x14ac:dyDescent="0.2">
      <c r="A1210" s="92"/>
      <c r="B1210" s="101"/>
      <c r="C1210" s="270"/>
      <c r="D1210" s="270"/>
      <c r="E1210" s="92" t="s">
        <v>23</v>
      </c>
      <c r="F1210" s="92">
        <v>3.5</v>
      </c>
      <c r="G1210" s="92">
        <v>3.5</v>
      </c>
      <c r="H1210" s="92"/>
      <c r="I1210" s="92">
        <v>0.02</v>
      </c>
      <c r="J1210" s="92">
        <v>2.5</v>
      </c>
      <c r="K1210" s="92">
        <v>0.04</v>
      </c>
      <c r="L1210" s="92">
        <v>23.1</v>
      </c>
      <c r="M1210" s="72">
        <v>670</v>
      </c>
      <c r="N1210" s="128">
        <f t="shared" si="29"/>
        <v>2.3450000000000002</v>
      </c>
      <c r="P1210" s="468"/>
    </row>
    <row r="1211" spans="1:16" ht="11.25" customHeight="1" x14ac:dyDescent="0.2">
      <c r="A1211" s="92" t="s">
        <v>162</v>
      </c>
      <c r="B1211" s="537" t="s">
        <v>163</v>
      </c>
      <c r="C1211" s="280"/>
      <c r="D1211" s="280"/>
      <c r="E1211" s="92" t="s">
        <v>300</v>
      </c>
      <c r="F1211" s="92">
        <v>20</v>
      </c>
      <c r="G1211" s="92"/>
      <c r="H1211" s="92">
        <v>200</v>
      </c>
      <c r="I1211" s="92">
        <v>2.6</v>
      </c>
      <c r="J1211" s="92"/>
      <c r="K1211" s="92">
        <v>9.1999999999999993</v>
      </c>
      <c r="L1211" s="92">
        <v>48.6</v>
      </c>
      <c r="M1211" s="72">
        <v>148</v>
      </c>
      <c r="N1211" s="128">
        <f t="shared" si="29"/>
        <v>2.96</v>
      </c>
      <c r="P1211" s="468"/>
    </row>
    <row r="1212" spans="1:16" x14ac:dyDescent="0.2">
      <c r="A1212" s="92"/>
      <c r="B1212" s="538"/>
      <c r="C1212" s="281">
        <v>200</v>
      </c>
      <c r="D1212" s="281">
        <v>200</v>
      </c>
      <c r="E1212" s="92" t="s">
        <v>20</v>
      </c>
      <c r="F1212" s="92">
        <v>20</v>
      </c>
      <c r="G1212" s="92"/>
      <c r="H1212" s="92"/>
      <c r="I1212" s="92"/>
      <c r="J1212" s="92"/>
      <c r="K1212" s="92">
        <v>19.86</v>
      </c>
      <c r="L1212" s="92">
        <v>75.73</v>
      </c>
      <c r="M1212" s="72">
        <v>80</v>
      </c>
      <c r="N1212" s="128">
        <f t="shared" si="29"/>
        <v>1.6</v>
      </c>
      <c r="P1212" s="468"/>
    </row>
    <row r="1213" spans="1:16" x14ac:dyDescent="0.2">
      <c r="A1213" s="92"/>
      <c r="B1213" s="71" t="s">
        <v>72</v>
      </c>
      <c r="C1213" s="358" t="s">
        <v>378</v>
      </c>
      <c r="D1213" s="358" t="s">
        <v>379</v>
      </c>
      <c r="E1213" s="83" t="s">
        <v>73</v>
      </c>
      <c r="F1213" s="83">
        <v>40</v>
      </c>
      <c r="G1213" s="83">
        <v>40</v>
      </c>
      <c r="H1213" s="84">
        <v>40</v>
      </c>
      <c r="I1213" s="75">
        <v>3.48</v>
      </c>
      <c r="J1213" s="75">
        <v>0.6</v>
      </c>
      <c r="K1213" s="75">
        <v>16</v>
      </c>
      <c r="L1213" s="75">
        <v>83.6</v>
      </c>
      <c r="M1213" s="72">
        <v>60</v>
      </c>
      <c r="N1213" s="128">
        <f t="shared" si="29"/>
        <v>2.4</v>
      </c>
      <c r="P1213" s="468"/>
    </row>
    <row r="1214" spans="1:16" x14ac:dyDescent="0.2">
      <c r="A1214" s="92"/>
      <c r="B1214" s="71"/>
      <c r="C1214" s="282"/>
      <c r="D1214" s="282"/>
      <c r="E1214" s="75" t="s">
        <v>74</v>
      </c>
      <c r="F1214" s="75">
        <v>80</v>
      </c>
      <c r="G1214" s="75">
        <v>80</v>
      </c>
      <c r="H1214" s="73">
        <v>80</v>
      </c>
      <c r="I1214" s="75">
        <v>5.28</v>
      </c>
      <c r="J1214" s="75">
        <v>0.96</v>
      </c>
      <c r="K1214" s="75">
        <v>28.24</v>
      </c>
      <c r="L1214" s="75">
        <v>144.80000000000001</v>
      </c>
      <c r="M1214" s="72">
        <v>51</v>
      </c>
      <c r="N1214" s="128">
        <f t="shared" si="29"/>
        <v>4.08</v>
      </c>
      <c r="P1214" s="468"/>
    </row>
    <row r="1215" spans="1:16" ht="14.25" customHeight="1" x14ac:dyDescent="0.2">
      <c r="A1215" s="189"/>
      <c r="B1215" s="606" t="s">
        <v>347</v>
      </c>
      <c r="C1215" s="466"/>
      <c r="D1215" s="466"/>
      <c r="E1215" s="176" t="s">
        <v>65</v>
      </c>
      <c r="F1215" s="182">
        <v>30</v>
      </c>
      <c r="G1215" s="182"/>
      <c r="H1215" s="182"/>
      <c r="I1215" s="182">
        <v>3.09</v>
      </c>
      <c r="J1215" s="182">
        <v>0.33</v>
      </c>
      <c r="K1215" s="182">
        <v>20.6</v>
      </c>
      <c r="L1215" s="182">
        <v>100.2</v>
      </c>
      <c r="M1215" s="181">
        <v>40</v>
      </c>
      <c r="N1215" s="128">
        <f t="shared" si="29"/>
        <v>1.2</v>
      </c>
      <c r="P1215" s="468"/>
    </row>
    <row r="1216" spans="1:16" ht="11.4" x14ac:dyDescent="0.2">
      <c r="A1216" s="189"/>
      <c r="B1216" s="607"/>
      <c r="C1216" s="467">
        <v>90</v>
      </c>
      <c r="D1216" s="467">
        <v>90</v>
      </c>
      <c r="E1216" s="176" t="s">
        <v>92</v>
      </c>
      <c r="F1216" s="182">
        <v>0.06</v>
      </c>
      <c r="G1216" s="182">
        <v>2</v>
      </c>
      <c r="H1216" s="182"/>
      <c r="I1216" s="182">
        <v>0.25</v>
      </c>
      <c r="J1216" s="182">
        <v>0.23</v>
      </c>
      <c r="K1216" s="182">
        <v>0.01</v>
      </c>
      <c r="L1216" s="182">
        <v>3.14</v>
      </c>
      <c r="M1216" s="181">
        <v>12</v>
      </c>
      <c r="N1216" s="128">
        <f>F1216*M1216</f>
        <v>0.72</v>
      </c>
      <c r="P1216" s="468"/>
    </row>
    <row r="1217" spans="1:16" ht="11.4" x14ac:dyDescent="0.2">
      <c r="A1217" s="189"/>
      <c r="B1217" s="175"/>
      <c r="C1217" s="175"/>
      <c r="D1217" s="175"/>
      <c r="E1217" s="176" t="s">
        <v>145</v>
      </c>
      <c r="F1217" s="182">
        <v>12</v>
      </c>
      <c r="G1217" s="182"/>
      <c r="H1217" s="182"/>
      <c r="I1217" s="182">
        <v>0.38</v>
      </c>
      <c r="J1217" s="182">
        <v>1.34</v>
      </c>
      <c r="K1217" s="182">
        <v>0.38</v>
      </c>
      <c r="L1217" s="182">
        <v>6.96</v>
      </c>
      <c r="M1217" s="181">
        <v>65</v>
      </c>
      <c r="N1217" s="128">
        <f t="shared" si="29"/>
        <v>0.78</v>
      </c>
      <c r="P1217" s="468"/>
    </row>
    <row r="1218" spans="1:16" ht="11.4" x14ac:dyDescent="0.2">
      <c r="A1218" s="189"/>
      <c r="B1218" s="175"/>
      <c r="C1218" s="175"/>
      <c r="D1218" s="175"/>
      <c r="E1218" s="176" t="s">
        <v>20</v>
      </c>
      <c r="F1218" s="182">
        <v>9.6</v>
      </c>
      <c r="G1218" s="182"/>
      <c r="H1218" s="182"/>
      <c r="I1218" s="182"/>
      <c r="J1218" s="182"/>
      <c r="K1218" s="182">
        <v>9.5</v>
      </c>
      <c r="L1218" s="182">
        <v>36.299999999999997</v>
      </c>
      <c r="M1218" s="181">
        <v>80</v>
      </c>
      <c r="N1218" s="128">
        <f t="shared" si="29"/>
        <v>0.76800000000000002</v>
      </c>
      <c r="P1218" s="468"/>
    </row>
    <row r="1219" spans="1:16" ht="13.5" customHeight="1" x14ac:dyDescent="0.2">
      <c r="A1219" s="189"/>
      <c r="B1219" s="175"/>
      <c r="C1219" s="175"/>
      <c r="D1219" s="175"/>
      <c r="E1219" s="176" t="s">
        <v>129</v>
      </c>
      <c r="F1219" s="182">
        <v>1.2</v>
      </c>
      <c r="G1219" s="182"/>
      <c r="H1219" s="182"/>
      <c r="I1219" s="182"/>
      <c r="J1219" s="182"/>
      <c r="K1219" s="182"/>
      <c r="L1219" s="182"/>
      <c r="M1219" s="181">
        <v>400</v>
      </c>
      <c r="N1219" s="128">
        <f t="shared" si="29"/>
        <v>0.48</v>
      </c>
      <c r="P1219" s="468"/>
    </row>
    <row r="1220" spans="1:16" ht="13.5" customHeight="1" x14ac:dyDescent="0.2">
      <c r="A1220" s="189"/>
      <c r="B1220" s="175"/>
      <c r="C1220" s="175"/>
      <c r="D1220" s="175"/>
      <c r="E1220" s="176" t="s">
        <v>23</v>
      </c>
      <c r="F1220" s="182">
        <v>2.5</v>
      </c>
      <c r="G1220" s="182"/>
      <c r="H1220" s="182"/>
      <c r="I1220" s="182">
        <v>0.02</v>
      </c>
      <c r="J1220" s="182">
        <v>1.8</v>
      </c>
      <c r="K1220" s="182">
        <v>0.03</v>
      </c>
      <c r="L1220" s="182">
        <v>16.5</v>
      </c>
      <c r="M1220" s="181">
        <v>670</v>
      </c>
      <c r="N1220" s="128">
        <f t="shared" si="29"/>
        <v>1.675</v>
      </c>
      <c r="P1220" s="468"/>
    </row>
    <row r="1221" spans="1:16" ht="11.4" x14ac:dyDescent="0.2">
      <c r="A1221" s="189"/>
      <c r="B1221" s="175"/>
      <c r="C1221" s="175"/>
      <c r="D1221" s="175"/>
      <c r="E1221" s="176" t="s">
        <v>50</v>
      </c>
      <c r="F1221" s="182">
        <v>75</v>
      </c>
      <c r="G1221" s="182">
        <v>60</v>
      </c>
      <c r="H1221" s="182"/>
      <c r="I1221" s="182">
        <v>1.08</v>
      </c>
      <c r="J1221" s="182"/>
      <c r="K1221" s="182">
        <v>2.7</v>
      </c>
      <c r="L1221" s="182">
        <v>16.2</v>
      </c>
      <c r="M1221" s="181">
        <v>40</v>
      </c>
      <c r="N1221" s="128">
        <f t="shared" si="29"/>
        <v>3</v>
      </c>
      <c r="P1221" s="468"/>
    </row>
    <row r="1222" spans="1:16" ht="11.4" x14ac:dyDescent="0.2">
      <c r="A1222" s="189"/>
      <c r="B1222" s="175"/>
      <c r="C1222" s="175"/>
      <c r="D1222" s="175"/>
      <c r="E1222" s="176" t="s">
        <v>349</v>
      </c>
      <c r="F1222" s="182">
        <v>3.5</v>
      </c>
      <c r="G1222" s="182">
        <v>2.9</v>
      </c>
      <c r="H1222" s="182"/>
      <c r="I1222" s="182">
        <v>0.04</v>
      </c>
      <c r="J1222" s="182"/>
      <c r="K1222" s="182">
        <v>0.26</v>
      </c>
      <c r="L1222" s="182">
        <v>1.18</v>
      </c>
      <c r="M1222" s="181">
        <v>40</v>
      </c>
      <c r="N1222" s="128">
        <f t="shared" si="29"/>
        <v>0.14000000000000001</v>
      </c>
      <c r="P1222" s="468"/>
    </row>
    <row r="1223" spans="1:16" ht="11.4" x14ac:dyDescent="0.2">
      <c r="A1223" s="189"/>
      <c r="B1223" s="175"/>
      <c r="C1223" s="175"/>
      <c r="D1223" s="175"/>
      <c r="E1223" s="176" t="s">
        <v>22</v>
      </c>
      <c r="F1223" s="182">
        <v>1</v>
      </c>
      <c r="G1223" s="182"/>
      <c r="H1223" s="182"/>
      <c r="I1223" s="182"/>
      <c r="J1223" s="182"/>
      <c r="K1223" s="182"/>
      <c r="L1223" s="182"/>
      <c r="M1223" s="181">
        <v>16</v>
      </c>
      <c r="N1223" s="128">
        <f t="shared" si="29"/>
        <v>1.6E-2</v>
      </c>
      <c r="P1223" s="468"/>
    </row>
    <row r="1224" spans="1:16" ht="11.4" x14ac:dyDescent="0.2">
      <c r="A1224" s="189"/>
      <c r="B1224" s="175"/>
      <c r="C1224" s="175"/>
      <c r="D1224" s="175"/>
      <c r="E1224" s="176" t="s">
        <v>23</v>
      </c>
      <c r="F1224" s="182">
        <v>12</v>
      </c>
      <c r="G1224" s="182"/>
      <c r="H1224" s="182"/>
      <c r="I1224" s="182">
        <v>0.09</v>
      </c>
      <c r="J1224" s="182"/>
      <c r="K1224" s="182">
        <v>0.15</v>
      </c>
      <c r="L1224" s="182">
        <v>78.599999999999994</v>
      </c>
      <c r="M1224" s="181">
        <v>670</v>
      </c>
      <c r="N1224" s="128">
        <f t="shared" si="29"/>
        <v>8.0399999999999991</v>
      </c>
      <c r="P1224" s="468"/>
    </row>
    <row r="1225" spans="1:16" ht="11.25" customHeight="1" x14ac:dyDescent="0.2">
      <c r="A1225" s="92"/>
      <c r="B1225" s="136" t="s">
        <v>462</v>
      </c>
      <c r="C1225" s="282">
        <v>100</v>
      </c>
      <c r="D1225" s="282">
        <v>100</v>
      </c>
      <c r="E1225" s="137" t="s">
        <v>462</v>
      </c>
      <c r="F1225" s="75">
        <v>100</v>
      </c>
      <c r="G1225" s="75">
        <v>100</v>
      </c>
      <c r="H1225" s="73"/>
      <c r="I1225" s="77">
        <v>0.2</v>
      </c>
      <c r="J1225" s="77">
        <v>5.4</v>
      </c>
      <c r="K1225" s="77">
        <v>32</v>
      </c>
      <c r="L1225" s="77">
        <v>144</v>
      </c>
      <c r="M1225" s="72">
        <v>500</v>
      </c>
      <c r="N1225" s="128">
        <f t="shared" si="29"/>
        <v>50</v>
      </c>
      <c r="P1225" s="468"/>
    </row>
    <row r="1226" spans="1:16" ht="10.8" x14ac:dyDescent="0.2">
      <c r="A1226" s="92"/>
      <c r="B1226" s="122" t="s">
        <v>84</v>
      </c>
      <c r="C1226" s="267"/>
      <c r="D1226" s="267"/>
      <c r="E1226" s="93"/>
      <c r="F1226" s="93"/>
      <c r="G1226" s="93"/>
      <c r="H1226" s="93"/>
      <c r="I1226" s="118" t="e">
        <f>I1225+#REF!+#REF!+#REF!+#REF!+#REF!+#REF!+#REF!</f>
        <v>#REF!</v>
      </c>
      <c r="J1226" s="118" t="e">
        <f>J1225+#REF!+#REF!+#REF!+#REF!+#REF!+#REF!+#REF!</f>
        <v>#REF!</v>
      </c>
      <c r="K1226" s="118" t="e">
        <f>K1225+#REF!+#REF!+#REF!+#REF!+#REF!+#REF!+#REF!</f>
        <v>#REF!</v>
      </c>
      <c r="L1226" s="118" t="e">
        <f>L1225+#REF!+#REF!+#REF!+#REF!+#REF!+#REF!+#REF!</f>
        <v>#REF!</v>
      </c>
      <c r="M1226" s="118"/>
      <c r="N1226" s="129">
        <f>SUM(N1188:N1225)</f>
        <v>172.5633</v>
      </c>
      <c r="P1226" s="468"/>
    </row>
    <row r="1227" spans="1:16" x14ac:dyDescent="0.2">
      <c r="A1227" s="452"/>
      <c r="B1227" s="455" t="s">
        <v>245</v>
      </c>
      <c r="C1227" s="455"/>
      <c r="D1227" s="455"/>
      <c r="E1227" s="452"/>
      <c r="F1227" s="452"/>
      <c r="G1227" s="452"/>
      <c r="H1227" s="444"/>
      <c r="I1227" s="458" t="e">
        <f>I1226+I1186</f>
        <v>#REF!</v>
      </c>
      <c r="J1227" s="458" t="e">
        <f>J1226+J1186</f>
        <v>#REF!</v>
      </c>
      <c r="K1227" s="458" t="e">
        <f>K1226+K1186</f>
        <v>#REF!</v>
      </c>
      <c r="L1227" s="458" t="e">
        <f>L1226+L1186</f>
        <v>#REF!</v>
      </c>
      <c r="M1227" s="458"/>
      <c r="N1227" s="438">
        <f>N1226+N1186</f>
        <v>253.15276</v>
      </c>
      <c r="P1227" s="468"/>
    </row>
    <row r="1228" spans="1:16" ht="10.8" x14ac:dyDescent="0.2">
      <c r="A1228" s="619" t="s">
        <v>359</v>
      </c>
      <c r="B1228" s="636"/>
      <c r="C1228" s="272"/>
      <c r="D1228" s="272"/>
      <c r="E1228" s="75"/>
      <c r="F1228" s="75"/>
      <c r="G1228" s="75"/>
      <c r="H1228" s="73"/>
      <c r="I1228" s="106"/>
      <c r="J1228" s="106"/>
      <c r="K1228" s="106"/>
      <c r="L1228" s="106"/>
      <c r="M1228" s="72"/>
      <c r="N1228" s="128"/>
      <c r="P1228" s="468"/>
    </row>
    <row r="1229" spans="1:16" x14ac:dyDescent="0.2">
      <c r="A1229" s="75" t="s">
        <v>14</v>
      </c>
      <c r="B1229" s="71"/>
      <c r="C1229" s="282"/>
      <c r="D1229" s="282"/>
      <c r="E1229" s="75"/>
      <c r="F1229" s="75"/>
      <c r="G1229" s="75"/>
      <c r="H1229" s="73"/>
      <c r="I1229" s="75"/>
      <c r="J1229" s="75"/>
      <c r="K1229" s="75"/>
      <c r="L1229" s="75"/>
      <c r="M1229" s="72"/>
      <c r="N1229" s="128"/>
      <c r="P1229" s="468"/>
    </row>
    <row r="1230" spans="1:16" x14ac:dyDescent="0.2">
      <c r="A1230" s="75" t="s">
        <v>15</v>
      </c>
      <c r="B1230" s="541" t="s">
        <v>168</v>
      </c>
      <c r="C1230" s="269"/>
      <c r="D1230" s="269"/>
      <c r="E1230" s="75" t="s">
        <v>169</v>
      </c>
      <c r="F1230" s="75">
        <v>33.299999999999997</v>
      </c>
      <c r="G1230" s="75">
        <v>33.299999999999997</v>
      </c>
      <c r="H1230" s="73"/>
      <c r="I1230" s="75">
        <v>3.4</v>
      </c>
      <c r="J1230" s="75">
        <v>0.33</v>
      </c>
      <c r="K1230" s="75">
        <v>22.5</v>
      </c>
      <c r="L1230" s="75">
        <v>109.2</v>
      </c>
      <c r="M1230" s="72">
        <v>52</v>
      </c>
      <c r="N1230" s="128">
        <f t="shared" si="29"/>
        <v>1.7315999999999998</v>
      </c>
      <c r="P1230" s="468"/>
    </row>
    <row r="1231" spans="1:16" x14ac:dyDescent="0.2">
      <c r="A1231" s="75"/>
      <c r="B1231" s="608"/>
      <c r="C1231" s="362" t="s">
        <v>419</v>
      </c>
      <c r="D1231" s="362" t="s">
        <v>400</v>
      </c>
      <c r="E1231" s="75" t="s">
        <v>20</v>
      </c>
      <c r="F1231" s="75">
        <v>7.5</v>
      </c>
      <c r="G1231" s="75">
        <v>7.5</v>
      </c>
      <c r="H1231" s="73"/>
      <c r="I1231" s="75" t="s">
        <v>21</v>
      </c>
      <c r="J1231" s="75" t="s">
        <v>21</v>
      </c>
      <c r="K1231" s="75">
        <v>7.4</v>
      </c>
      <c r="L1231" s="75">
        <v>28.4</v>
      </c>
      <c r="M1231" s="72">
        <v>80</v>
      </c>
      <c r="N1231" s="128">
        <f t="shared" si="29"/>
        <v>0.6</v>
      </c>
      <c r="P1231" s="468"/>
    </row>
    <row r="1232" spans="1:16" x14ac:dyDescent="0.2">
      <c r="A1232" s="75"/>
      <c r="B1232" s="107"/>
      <c r="C1232" s="278"/>
      <c r="D1232" s="278"/>
      <c r="E1232" s="75" t="s">
        <v>22</v>
      </c>
      <c r="F1232" s="75">
        <v>0.06</v>
      </c>
      <c r="G1232" s="75">
        <v>0.06</v>
      </c>
      <c r="H1232" s="73"/>
      <c r="I1232" s="75"/>
      <c r="J1232" s="75"/>
      <c r="K1232" s="75"/>
      <c r="L1232" s="75"/>
      <c r="M1232" s="72">
        <v>16</v>
      </c>
      <c r="N1232" s="128">
        <f t="shared" si="29"/>
        <v>9.5999999999999992E-4</v>
      </c>
      <c r="P1232" s="468"/>
    </row>
    <row r="1233" spans="1:16" x14ac:dyDescent="0.2">
      <c r="A1233" s="75"/>
      <c r="B1233" s="71"/>
      <c r="C1233" s="282"/>
      <c r="D1233" s="282"/>
      <c r="E1233" s="75" t="s">
        <v>19</v>
      </c>
      <c r="F1233" s="75">
        <v>73.8</v>
      </c>
      <c r="G1233" s="75">
        <v>73.8</v>
      </c>
      <c r="H1233" s="73"/>
      <c r="I1233" s="75">
        <v>2.08</v>
      </c>
      <c r="J1233" s="75">
        <v>2.36</v>
      </c>
      <c r="K1233" s="75">
        <v>3.49</v>
      </c>
      <c r="L1233" s="75">
        <v>42.8</v>
      </c>
      <c r="M1233" s="72">
        <v>65</v>
      </c>
      <c r="N1233" s="128">
        <f t="shared" si="29"/>
        <v>4.7969999999999997</v>
      </c>
      <c r="P1233" s="468"/>
    </row>
    <row r="1234" spans="1:16" ht="12" customHeight="1" x14ac:dyDescent="0.2">
      <c r="A1234" s="75"/>
      <c r="B1234" s="71"/>
      <c r="C1234" s="282"/>
      <c r="D1234" s="282"/>
      <c r="E1234" s="75" t="s">
        <v>23</v>
      </c>
      <c r="F1234" s="75">
        <v>5</v>
      </c>
      <c r="G1234" s="75">
        <v>5</v>
      </c>
      <c r="H1234" s="73"/>
      <c r="I1234" s="75">
        <v>0.04</v>
      </c>
      <c r="J1234" s="75">
        <v>3.6</v>
      </c>
      <c r="K1234" s="75">
        <v>0.28000000000000003</v>
      </c>
      <c r="L1234" s="75">
        <v>33.049999999999997</v>
      </c>
      <c r="M1234" s="72">
        <v>670</v>
      </c>
      <c r="N1234" s="128">
        <f t="shared" si="29"/>
        <v>3.35</v>
      </c>
      <c r="P1234" s="468"/>
    </row>
    <row r="1235" spans="1:16" x14ac:dyDescent="0.2">
      <c r="A1235" s="264"/>
      <c r="B1235" s="396" t="s">
        <v>442</v>
      </c>
      <c r="C1235" s="276"/>
      <c r="D1235" s="276"/>
      <c r="E1235" s="383" t="s">
        <v>442</v>
      </c>
      <c r="F1235" s="264">
        <v>50</v>
      </c>
      <c r="G1235" s="264"/>
      <c r="H1235" s="263"/>
      <c r="I1235" s="264"/>
      <c r="J1235" s="264"/>
      <c r="K1235" s="264"/>
      <c r="L1235" s="264">
        <v>50</v>
      </c>
      <c r="M1235" s="87">
        <v>130</v>
      </c>
      <c r="N1235" s="128">
        <f t="shared" si="29"/>
        <v>6.5</v>
      </c>
      <c r="P1235" s="468"/>
    </row>
    <row r="1236" spans="1:16" x14ac:dyDescent="0.2">
      <c r="A1236" s="75" t="s">
        <v>25</v>
      </c>
      <c r="B1236" s="529" t="s">
        <v>26</v>
      </c>
      <c r="C1236" s="273">
        <v>200</v>
      </c>
      <c r="D1236" s="273">
        <v>200</v>
      </c>
      <c r="E1236" s="75" t="s">
        <v>27</v>
      </c>
      <c r="F1236" s="75">
        <v>4</v>
      </c>
      <c r="G1236" s="75"/>
      <c r="H1236" s="73"/>
      <c r="I1236" s="75">
        <v>0.19</v>
      </c>
      <c r="J1236" s="75">
        <v>0.14000000000000001</v>
      </c>
      <c r="K1236" s="75">
        <v>0.3</v>
      </c>
      <c r="L1236" s="75"/>
      <c r="M1236" s="72">
        <v>271</v>
      </c>
      <c r="N1236" s="128">
        <f t="shared" si="29"/>
        <v>1.0840000000000001</v>
      </c>
      <c r="P1236" s="468"/>
    </row>
    <row r="1237" spans="1:16" x14ac:dyDescent="0.2">
      <c r="A1237" s="75" t="s">
        <v>28</v>
      </c>
      <c r="B1237" s="530"/>
      <c r="C1237" s="275"/>
      <c r="D1237" s="275"/>
      <c r="E1237" s="75" t="s">
        <v>145</v>
      </c>
      <c r="F1237" s="75">
        <v>100</v>
      </c>
      <c r="G1237" s="75"/>
      <c r="H1237" s="73"/>
      <c r="I1237" s="75">
        <v>2.82</v>
      </c>
      <c r="J1237" s="75">
        <v>3.2</v>
      </c>
      <c r="K1237" s="75">
        <v>4.7300000000000004</v>
      </c>
      <c r="L1237" s="75">
        <v>58</v>
      </c>
      <c r="M1237" s="72">
        <v>65</v>
      </c>
      <c r="N1237" s="128">
        <f t="shared" si="29"/>
        <v>6.5</v>
      </c>
      <c r="P1237" s="468"/>
    </row>
    <row r="1238" spans="1:16" x14ac:dyDescent="0.2">
      <c r="A1238" s="75"/>
      <c r="B1238" s="71"/>
      <c r="C1238" s="282"/>
      <c r="D1238" s="282"/>
      <c r="E1238" s="75" t="s">
        <v>20</v>
      </c>
      <c r="F1238" s="75">
        <v>20</v>
      </c>
      <c r="G1238" s="75"/>
      <c r="H1238" s="73"/>
      <c r="I1238" s="75" t="s">
        <v>21</v>
      </c>
      <c r="J1238" s="75" t="s">
        <v>21</v>
      </c>
      <c r="K1238" s="75">
        <v>19.96</v>
      </c>
      <c r="L1238" s="75">
        <v>75.8</v>
      </c>
      <c r="M1238" s="72">
        <v>80</v>
      </c>
      <c r="N1238" s="128">
        <f t="shared" si="29"/>
        <v>1.6</v>
      </c>
      <c r="P1238" s="468"/>
    </row>
    <row r="1239" spans="1:16" x14ac:dyDescent="0.2">
      <c r="A1239" s="75" t="s">
        <v>29</v>
      </c>
      <c r="B1239" s="531" t="s">
        <v>30</v>
      </c>
      <c r="C1239" s="282">
        <v>70</v>
      </c>
      <c r="D1239" s="282">
        <v>90</v>
      </c>
      <c r="E1239" s="75" t="s">
        <v>31</v>
      </c>
      <c r="F1239" s="75">
        <v>80</v>
      </c>
      <c r="G1239" s="75">
        <v>80</v>
      </c>
      <c r="H1239" s="73"/>
      <c r="I1239" s="75">
        <v>6.96</v>
      </c>
      <c r="J1239" s="75">
        <v>1.2</v>
      </c>
      <c r="K1239" s="75">
        <v>32.96</v>
      </c>
      <c r="L1239" s="75">
        <v>181</v>
      </c>
      <c r="M1239" s="72">
        <v>60</v>
      </c>
      <c r="N1239" s="128">
        <f t="shared" si="29"/>
        <v>4.8</v>
      </c>
      <c r="P1239" s="468"/>
    </row>
    <row r="1240" spans="1:16" x14ac:dyDescent="0.2">
      <c r="A1240" s="75"/>
      <c r="B1240" s="531"/>
      <c r="C1240" s="282">
        <v>10</v>
      </c>
      <c r="D1240" s="282">
        <v>10</v>
      </c>
      <c r="E1240" s="75" t="s">
        <v>32</v>
      </c>
      <c r="F1240" s="75">
        <v>10</v>
      </c>
      <c r="G1240" s="75"/>
      <c r="H1240" s="73"/>
      <c r="I1240" s="75">
        <v>2.68</v>
      </c>
      <c r="J1240" s="75">
        <v>2.57</v>
      </c>
      <c r="K1240" s="75" t="s">
        <v>21</v>
      </c>
      <c r="L1240" s="75">
        <v>33.79</v>
      </c>
      <c r="M1240" s="72">
        <v>650</v>
      </c>
      <c r="N1240" s="128">
        <f t="shared" si="29"/>
        <v>6.5</v>
      </c>
      <c r="P1240" s="468"/>
    </row>
    <row r="1241" spans="1:16" ht="11.25" customHeight="1" x14ac:dyDescent="0.2">
      <c r="A1241" s="75"/>
      <c r="B1241" s="71"/>
      <c r="C1241" s="282">
        <v>10</v>
      </c>
      <c r="D1241" s="282">
        <v>10</v>
      </c>
      <c r="E1241" s="75" t="s">
        <v>33</v>
      </c>
      <c r="F1241" s="75">
        <v>10</v>
      </c>
      <c r="G1241" s="75"/>
      <c r="H1241" s="73"/>
      <c r="I1241" s="75">
        <v>0.08</v>
      </c>
      <c r="J1241" s="75">
        <v>7.25</v>
      </c>
      <c r="K1241" s="75">
        <v>0.26</v>
      </c>
      <c r="L1241" s="75">
        <v>66.099999999999994</v>
      </c>
      <c r="M1241" s="72">
        <v>670</v>
      </c>
      <c r="N1241" s="128">
        <f t="shared" si="29"/>
        <v>6.7</v>
      </c>
      <c r="P1241" s="468"/>
    </row>
    <row r="1242" spans="1:16" ht="20.399999999999999" x14ac:dyDescent="0.2">
      <c r="A1242" s="75"/>
      <c r="B1242" s="71" t="s">
        <v>146</v>
      </c>
      <c r="C1242" s="282">
        <v>120</v>
      </c>
      <c r="D1242" s="282">
        <v>120</v>
      </c>
      <c r="E1242" s="75" t="s">
        <v>461</v>
      </c>
      <c r="F1242" s="75">
        <v>120</v>
      </c>
      <c r="G1242" s="75">
        <v>120</v>
      </c>
      <c r="H1242" s="73">
        <v>120</v>
      </c>
      <c r="I1242" s="75">
        <v>1.8</v>
      </c>
      <c r="J1242" s="75">
        <v>0.84</v>
      </c>
      <c r="K1242" s="75">
        <v>18.309999999999999</v>
      </c>
      <c r="L1242" s="75">
        <v>74.760000000000005</v>
      </c>
      <c r="M1242" s="72">
        <v>150</v>
      </c>
      <c r="N1242" s="128">
        <f t="shared" si="29"/>
        <v>18</v>
      </c>
      <c r="P1242" s="468"/>
    </row>
    <row r="1243" spans="1:16" x14ac:dyDescent="0.2">
      <c r="A1243" s="75" t="s">
        <v>38</v>
      </c>
      <c r="B1243" s="380" t="s">
        <v>437</v>
      </c>
      <c r="C1243" s="282">
        <v>100</v>
      </c>
      <c r="D1243" s="282">
        <v>100</v>
      </c>
      <c r="E1243" s="382" t="s">
        <v>437</v>
      </c>
      <c r="F1243" s="75">
        <v>200</v>
      </c>
      <c r="G1243" s="75">
        <v>100</v>
      </c>
      <c r="H1243" s="73">
        <v>100</v>
      </c>
      <c r="I1243" s="75"/>
      <c r="J1243" s="75"/>
      <c r="K1243" s="75">
        <v>19</v>
      </c>
      <c r="L1243" s="75">
        <v>75</v>
      </c>
      <c r="M1243" s="72">
        <v>80</v>
      </c>
      <c r="N1243" s="128">
        <f t="shared" si="29"/>
        <v>16</v>
      </c>
      <c r="P1243" s="468"/>
    </row>
    <row r="1244" spans="1:16" ht="11.25" customHeight="1" x14ac:dyDescent="0.2">
      <c r="A1244" s="532" t="s">
        <v>40</v>
      </c>
      <c r="B1244" s="533"/>
      <c r="C1244" s="277"/>
      <c r="D1244" s="277"/>
      <c r="E1244" s="75"/>
      <c r="F1244" s="75"/>
      <c r="G1244" s="75">
        <v>2</v>
      </c>
      <c r="H1244" s="73"/>
      <c r="I1244" s="106" t="e">
        <f>#REF!+#REF!+#REF!+#REF!</f>
        <v>#REF!</v>
      </c>
      <c r="J1244" s="106" t="e">
        <f>#REF!+#REF!+#REF!+#REF!</f>
        <v>#REF!</v>
      </c>
      <c r="K1244" s="106" t="e">
        <f>#REF!+#REF!+#REF!+#REF!</f>
        <v>#REF!</v>
      </c>
      <c r="L1244" s="106" t="e">
        <f>#REF!+#REF!+#REF!+#REF!</f>
        <v>#REF!</v>
      </c>
      <c r="M1244" s="106"/>
      <c r="N1244" s="129">
        <f>SUM(N1230:N1243)</f>
        <v>78.163560000000004</v>
      </c>
      <c r="P1244" s="468"/>
    </row>
    <row r="1245" spans="1:16" x14ac:dyDescent="0.2">
      <c r="A1245" s="77" t="s">
        <v>41</v>
      </c>
      <c r="B1245" s="71"/>
      <c r="C1245" s="282"/>
      <c r="D1245" s="282"/>
      <c r="E1245" s="75"/>
      <c r="F1245" s="75"/>
      <c r="G1245" s="75"/>
      <c r="H1245" s="73"/>
      <c r="I1245" s="75" t="s">
        <v>86</v>
      </c>
      <c r="J1245" s="75"/>
      <c r="K1245" s="75"/>
      <c r="L1245" s="75"/>
      <c r="M1245" s="72"/>
      <c r="N1245" s="128"/>
      <c r="P1245" s="468"/>
    </row>
    <row r="1246" spans="1:16" x14ac:dyDescent="0.2">
      <c r="A1246" s="162" t="s">
        <v>42</v>
      </c>
      <c r="B1246" s="529" t="s">
        <v>43</v>
      </c>
      <c r="C1246" s="273"/>
      <c r="D1246" s="273"/>
      <c r="E1246" s="162" t="s">
        <v>44</v>
      </c>
      <c r="F1246" s="162">
        <v>100</v>
      </c>
      <c r="G1246" s="162">
        <v>80</v>
      </c>
      <c r="H1246" s="161"/>
      <c r="I1246" s="162">
        <v>1.3</v>
      </c>
      <c r="J1246" s="162">
        <v>0.08</v>
      </c>
      <c r="K1246" s="162">
        <v>6.06</v>
      </c>
      <c r="L1246" s="162">
        <v>27.2</v>
      </c>
      <c r="M1246" s="72">
        <v>45</v>
      </c>
      <c r="N1246" s="128">
        <f t="shared" si="29"/>
        <v>4.5</v>
      </c>
      <c r="P1246" s="468"/>
    </row>
    <row r="1247" spans="1:16" x14ac:dyDescent="0.2">
      <c r="A1247" s="162"/>
      <c r="B1247" s="560"/>
      <c r="C1247" s="274">
        <v>80</v>
      </c>
      <c r="D1247" s="274">
        <v>120</v>
      </c>
      <c r="E1247" s="162" t="s">
        <v>45</v>
      </c>
      <c r="F1247" s="162">
        <v>10</v>
      </c>
      <c r="G1247" s="162">
        <v>10</v>
      </c>
      <c r="H1247" s="161"/>
      <c r="I1247" s="162"/>
      <c r="J1247" s="162"/>
      <c r="K1247" s="162">
        <v>9.98</v>
      </c>
      <c r="L1247" s="162">
        <v>37.9</v>
      </c>
      <c r="M1247" s="81">
        <v>80</v>
      </c>
      <c r="N1247" s="128">
        <f t="shared" si="29"/>
        <v>0.8</v>
      </c>
      <c r="P1247" s="468"/>
    </row>
    <row r="1248" spans="1:16" x14ac:dyDescent="0.2">
      <c r="A1248" s="162"/>
      <c r="B1248" s="159"/>
      <c r="C1248" s="275"/>
      <c r="D1248" s="275"/>
      <c r="E1248" s="162" t="s">
        <v>46</v>
      </c>
      <c r="F1248" s="162">
        <v>28.3</v>
      </c>
      <c r="G1248" s="162">
        <v>25</v>
      </c>
      <c r="H1248" s="161"/>
      <c r="I1248" s="162">
        <v>1.0999999999999999E-2</v>
      </c>
      <c r="J1248" s="162">
        <v>0.09</v>
      </c>
      <c r="K1248" s="162">
        <v>2.04</v>
      </c>
      <c r="L1248" s="162">
        <v>11.21</v>
      </c>
      <c r="M1248" s="72">
        <v>100</v>
      </c>
      <c r="N1248" s="128">
        <f t="shared" si="29"/>
        <v>2.83</v>
      </c>
      <c r="P1248" s="468"/>
    </row>
    <row r="1249" spans="1:16" x14ac:dyDescent="0.2">
      <c r="A1249" s="162"/>
      <c r="B1249" s="161"/>
      <c r="C1249" s="276"/>
      <c r="D1249" s="276"/>
      <c r="E1249" s="162" t="s">
        <v>47</v>
      </c>
      <c r="F1249" s="162">
        <v>7</v>
      </c>
      <c r="G1249" s="162">
        <v>7</v>
      </c>
      <c r="H1249" s="161"/>
      <c r="I1249" s="162"/>
      <c r="J1249" s="162">
        <v>6.93</v>
      </c>
      <c r="K1249" s="162"/>
      <c r="L1249" s="162">
        <v>62.93</v>
      </c>
      <c r="M1249" s="81">
        <v>140</v>
      </c>
      <c r="N1249" s="128">
        <f t="shared" si="29"/>
        <v>0.98</v>
      </c>
      <c r="P1249" s="468"/>
    </row>
    <row r="1250" spans="1:16" x14ac:dyDescent="0.2">
      <c r="A1250" s="75" t="s">
        <v>171</v>
      </c>
      <c r="B1250" s="531" t="s">
        <v>172</v>
      </c>
      <c r="C1250" s="358" t="s">
        <v>391</v>
      </c>
      <c r="D1250" s="358" t="s">
        <v>391</v>
      </c>
      <c r="E1250" s="75" t="s">
        <v>50</v>
      </c>
      <c r="F1250" s="75">
        <v>62.5</v>
      </c>
      <c r="G1250" s="75">
        <v>50</v>
      </c>
      <c r="H1250" s="73"/>
      <c r="I1250" s="75">
        <v>0.15</v>
      </c>
      <c r="J1250" s="75">
        <v>0.05</v>
      </c>
      <c r="K1250" s="75">
        <v>2.85</v>
      </c>
      <c r="L1250" s="75">
        <v>13.5</v>
      </c>
      <c r="M1250" s="72">
        <v>40</v>
      </c>
      <c r="N1250" s="128">
        <f t="shared" si="29"/>
        <v>2.5</v>
      </c>
      <c r="P1250" s="468"/>
    </row>
    <row r="1251" spans="1:16" x14ac:dyDescent="0.2">
      <c r="A1251" s="75"/>
      <c r="B1251" s="531"/>
      <c r="C1251" s="282"/>
      <c r="D1251" s="282"/>
      <c r="E1251" s="75" t="s">
        <v>44</v>
      </c>
      <c r="F1251" s="75">
        <v>12.5</v>
      </c>
      <c r="G1251" s="75">
        <v>10</v>
      </c>
      <c r="H1251" s="73"/>
      <c r="I1251" s="75">
        <v>0.12</v>
      </c>
      <c r="J1251" s="75">
        <v>0.05</v>
      </c>
      <c r="K1251" s="75">
        <v>6.3</v>
      </c>
      <c r="L1251" s="75">
        <v>3.4</v>
      </c>
      <c r="M1251" s="72">
        <v>45</v>
      </c>
      <c r="N1251" s="128">
        <f t="shared" si="29"/>
        <v>0.5625</v>
      </c>
      <c r="P1251" s="468"/>
    </row>
    <row r="1252" spans="1:16" x14ac:dyDescent="0.2">
      <c r="A1252" s="75"/>
      <c r="B1252" s="71"/>
      <c r="C1252" s="282"/>
      <c r="D1252" s="282"/>
      <c r="E1252" s="75" t="s">
        <v>53</v>
      </c>
      <c r="F1252" s="75">
        <v>12</v>
      </c>
      <c r="G1252" s="75">
        <v>10</v>
      </c>
      <c r="H1252" s="73"/>
      <c r="I1252" s="75">
        <v>0.6</v>
      </c>
      <c r="J1252" s="75">
        <v>0.12</v>
      </c>
      <c r="K1252" s="75">
        <v>4.8899999999999997</v>
      </c>
      <c r="L1252" s="75">
        <v>24.6</v>
      </c>
      <c r="M1252" s="72">
        <v>40</v>
      </c>
      <c r="N1252" s="128">
        <f t="shared" si="29"/>
        <v>0.48</v>
      </c>
      <c r="P1252" s="468"/>
    </row>
    <row r="1253" spans="1:16" x14ac:dyDescent="0.2">
      <c r="A1253" s="75"/>
      <c r="B1253" s="71"/>
      <c r="C1253" s="282"/>
      <c r="D1253" s="282"/>
      <c r="E1253" s="75" t="s">
        <v>51</v>
      </c>
      <c r="F1253" s="75">
        <v>40</v>
      </c>
      <c r="G1253" s="75">
        <v>30</v>
      </c>
      <c r="H1253" s="73"/>
      <c r="I1253" s="75">
        <v>0.8</v>
      </c>
      <c r="J1253" s="75">
        <v>0.11</v>
      </c>
      <c r="K1253" s="75">
        <v>0.37</v>
      </c>
      <c r="L1253" s="75">
        <v>23.04</v>
      </c>
      <c r="M1253" s="72">
        <v>35</v>
      </c>
      <c r="N1253" s="128">
        <f t="shared" si="29"/>
        <v>1.4</v>
      </c>
      <c r="P1253" s="468"/>
    </row>
    <row r="1254" spans="1:16" x14ac:dyDescent="0.2">
      <c r="A1254" s="75"/>
      <c r="B1254" s="71"/>
      <c r="C1254" s="282"/>
      <c r="D1254" s="282"/>
      <c r="E1254" s="75" t="s">
        <v>452</v>
      </c>
      <c r="F1254" s="75">
        <v>5</v>
      </c>
      <c r="G1254" s="75">
        <v>5</v>
      </c>
      <c r="H1254" s="73"/>
      <c r="I1254" s="75"/>
      <c r="J1254" s="75"/>
      <c r="K1254" s="75"/>
      <c r="L1254" s="75"/>
      <c r="M1254" s="72">
        <v>175</v>
      </c>
      <c r="N1254" s="128">
        <f t="shared" si="29"/>
        <v>0.875</v>
      </c>
      <c r="P1254" s="468"/>
    </row>
    <row r="1255" spans="1:16" x14ac:dyDescent="0.2">
      <c r="A1255" s="75"/>
      <c r="B1255" s="71"/>
      <c r="C1255" s="282"/>
      <c r="D1255" s="282"/>
      <c r="E1255" s="75" t="s">
        <v>52</v>
      </c>
      <c r="F1255" s="75">
        <v>5</v>
      </c>
      <c r="G1255" s="75">
        <v>5</v>
      </c>
      <c r="H1255" s="73"/>
      <c r="I1255" s="75"/>
      <c r="J1255" s="75">
        <v>4.99</v>
      </c>
      <c r="K1255" s="75"/>
      <c r="L1255" s="75">
        <v>44.95</v>
      </c>
      <c r="M1255" s="72">
        <v>140</v>
      </c>
      <c r="N1255" s="128">
        <f t="shared" si="29"/>
        <v>0.7</v>
      </c>
      <c r="P1255" s="468"/>
    </row>
    <row r="1256" spans="1:16" x14ac:dyDescent="0.2">
      <c r="A1256" s="75"/>
      <c r="B1256" s="71"/>
      <c r="C1256" s="282"/>
      <c r="D1256" s="282"/>
      <c r="E1256" s="75" t="s">
        <v>22</v>
      </c>
      <c r="F1256" s="75">
        <v>1</v>
      </c>
      <c r="G1256" s="75"/>
      <c r="H1256" s="73"/>
      <c r="I1256" s="75">
        <v>0.8</v>
      </c>
      <c r="J1256" s="75">
        <v>0.2</v>
      </c>
      <c r="K1256" s="75"/>
      <c r="L1256" s="75">
        <v>6</v>
      </c>
      <c r="M1256" s="72">
        <v>16</v>
      </c>
      <c r="N1256" s="128">
        <f t="shared" si="29"/>
        <v>1.6E-2</v>
      </c>
      <c r="P1256" s="468"/>
    </row>
    <row r="1257" spans="1:16" x14ac:dyDescent="0.2">
      <c r="A1257" s="75"/>
      <c r="B1257" s="71"/>
      <c r="C1257" s="282"/>
      <c r="D1257" s="282"/>
      <c r="E1257" s="75" t="s">
        <v>155</v>
      </c>
      <c r="F1257" s="75">
        <v>40</v>
      </c>
      <c r="G1257" s="75">
        <v>40</v>
      </c>
      <c r="H1257" s="73"/>
      <c r="I1257" s="75">
        <v>10</v>
      </c>
      <c r="J1257" s="75">
        <v>6.48</v>
      </c>
      <c r="K1257" s="75" t="s">
        <v>21</v>
      </c>
      <c r="L1257" s="75">
        <v>88.29</v>
      </c>
      <c r="M1257" s="72">
        <v>440</v>
      </c>
      <c r="N1257" s="128">
        <f t="shared" si="29"/>
        <v>17.600000000000001</v>
      </c>
      <c r="P1257" s="468"/>
    </row>
    <row r="1258" spans="1:16" x14ac:dyDescent="0.2">
      <c r="A1258" s="75"/>
      <c r="B1258" s="71"/>
      <c r="C1258" s="282"/>
      <c r="D1258" s="282"/>
      <c r="E1258" s="75" t="s">
        <v>57</v>
      </c>
      <c r="F1258" s="75">
        <v>10</v>
      </c>
      <c r="G1258" s="75">
        <v>10</v>
      </c>
      <c r="H1258" s="73">
        <v>10</v>
      </c>
      <c r="I1258" s="75">
        <v>0.28000000000000003</v>
      </c>
      <c r="J1258" s="75">
        <v>2</v>
      </c>
      <c r="K1258" s="75">
        <v>0.32</v>
      </c>
      <c r="L1258" s="75">
        <v>20.64</v>
      </c>
      <c r="M1258" s="72">
        <v>192</v>
      </c>
      <c r="N1258" s="128">
        <f t="shared" si="29"/>
        <v>1.92</v>
      </c>
      <c r="P1258" s="468"/>
    </row>
    <row r="1259" spans="1:16" x14ac:dyDescent="0.2">
      <c r="A1259" s="75" t="s">
        <v>176</v>
      </c>
      <c r="B1259" s="529" t="s">
        <v>177</v>
      </c>
      <c r="C1259" s="273"/>
      <c r="D1259" s="273"/>
      <c r="E1259" s="75" t="s">
        <v>61</v>
      </c>
      <c r="F1259" s="75">
        <v>55.6</v>
      </c>
      <c r="G1259" s="75">
        <v>41.7</v>
      </c>
      <c r="H1259" s="73"/>
      <c r="I1259" s="75">
        <v>10.3</v>
      </c>
      <c r="J1259" s="75">
        <v>6.67</v>
      </c>
      <c r="K1259" s="75"/>
      <c r="L1259" s="75">
        <v>90.91</v>
      </c>
      <c r="M1259" s="72">
        <v>440</v>
      </c>
      <c r="N1259" s="128">
        <f t="shared" ref="N1259:N1282" si="30">F1259*M1259/1000</f>
        <v>24.463999999999999</v>
      </c>
      <c r="P1259" s="468"/>
    </row>
    <row r="1260" spans="1:16" x14ac:dyDescent="0.2">
      <c r="A1260" s="75"/>
      <c r="B1260" s="640"/>
      <c r="C1260" s="287">
        <v>50</v>
      </c>
      <c r="D1260" s="287">
        <v>90</v>
      </c>
      <c r="E1260" s="75" t="s">
        <v>72</v>
      </c>
      <c r="F1260" s="75">
        <v>8</v>
      </c>
      <c r="G1260" s="75">
        <v>8</v>
      </c>
      <c r="H1260" s="73">
        <v>70</v>
      </c>
      <c r="I1260" s="75">
        <v>0.69</v>
      </c>
      <c r="J1260" s="75">
        <v>0.12</v>
      </c>
      <c r="K1260" s="75">
        <v>3.12</v>
      </c>
      <c r="L1260" s="75">
        <v>16.72</v>
      </c>
      <c r="M1260" s="72">
        <v>51</v>
      </c>
      <c r="N1260" s="128">
        <f t="shared" si="30"/>
        <v>0.40799999999999997</v>
      </c>
      <c r="P1260" s="468"/>
    </row>
    <row r="1261" spans="1:16" x14ac:dyDescent="0.2">
      <c r="A1261" s="75"/>
      <c r="B1261" s="71"/>
      <c r="C1261" s="282"/>
      <c r="D1261" s="282"/>
      <c r="E1261" s="75" t="s">
        <v>19</v>
      </c>
      <c r="F1261" s="75">
        <v>11</v>
      </c>
      <c r="G1261" s="75">
        <v>11</v>
      </c>
      <c r="H1261" s="73"/>
      <c r="I1261" s="75"/>
      <c r="J1261" s="75"/>
      <c r="K1261" s="75"/>
      <c r="L1261" s="75"/>
      <c r="M1261" s="72">
        <v>65</v>
      </c>
      <c r="N1261" s="128">
        <f t="shared" si="30"/>
        <v>0.71499999999999997</v>
      </c>
      <c r="P1261" s="468"/>
    </row>
    <row r="1262" spans="1:16" x14ac:dyDescent="0.2">
      <c r="A1262" s="75"/>
      <c r="B1262" s="71"/>
      <c r="C1262" s="282"/>
      <c r="D1262" s="282"/>
      <c r="E1262" s="75" t="s">
        <v>53</v>
      </c>
      <c r="F1262" s="75">
        <v>31</v>
      </c>
      <c r="G1262" s="75">
        <v>23.56</v>
      </c>
      <c r="H1262" s="73"/>
      <c r="I1262" s="75">
        <v>0.62</v>
      </c>
      <c r="J1262" s="75"/>
      <c r="K1262" s="75">
        <v>1.53</v>
      </c>
      <c r="L1262" s="75">
        <v>7.71</v>
      </c>
      <c r="M1262" s="72">
        <v>40</v>
      </c>
      <c r="N1262" s="128">
        <f t="shared" si="30"/>
        <v>1.24</v>
      </c>
      <c r="P1262" s="468"/>
    </row>
    <row r="1263" spans="1:16" x14ac:dyDescent="0.2">
      <c r="A1263" s="75"/>
      <c r="B1263" s="71"/>
      <c r="C1263" s="282"/>
      <c r="D1263" s="282"/>
      <c r="E1263" s="75" t="s">
        <v>52</v>
      </c>
      <c r="F1263" s="75">
        <v>4</v>
      </c>
      <c r="G1263" s="75">
        <v>4</v>
      </c>
      <c r="H1263" s="73"/>
      <c r="I1263" s="75"/>
      <c r="J1263" s="75">
        <v>3.99</v>
      </c>
      <c r="K1263" s="75">
        <v>35.96</v>
      </c>
      <c r="L1263" s="75"/>
      <c r="M1263" s="72">
        <v>140</v>
      </c>
      <c r="N1263" s="128">
        <f t="shared" si="30"/>
        <v>0.56000000000000005</v>
      </c>
      <c r="P1263" s="468"/>
    </row>
    <row r="1264" spans="1:16" x14ac:dyDescent="0.2">
      <c r="A1264" s="75"/>
      <c r="B1264" s="71"/>
      <c r="C1264" s="282"/>
      <c r="D1264" s="282"/>
      <c r="E1264" s="75" t="s">
        <v>92</v>
      </c>
      <c r="F1264" s="75">
        <v>0.12</v>
      </c>
      <c r="G1264" s="75">
        <v>5</v>
      </c>
      <c r="H1264" s="73"/>
      <c r="I1264" s="75">
        <v>0.76</v>
      </c>
      <c r="J1264" s="75">
        <v>0.63</v>
      </c>
      <c r="K1264" s="75">
        <v>0.03</v>
      </c>
      <c r="L1264" s="75">
        <v>8.1999999999999993</v>
      </c>
      <c r="M1264" s="72">
        <v>12</v>
      </c>
      <c r="N1264" s="128">
        <f>F1264*M1264</f>
        <v>1.44</v>
      </c>
      <c r="P1264" s="468"/>
    </row>
    <row r="1265" spans="1:16" x14ac:dyDescent="0.2">
      <c r="A1265" s="75"/>
      <c r="B1265" s="71"/>
      <c r="C1265" s="282"/>
      <c r="D1265" s="282"/>
      <c r="E1265" s="75" t="s">
        <v>94</v>
      </c>
      <c r="F1265" s="75">
        <v>6</v>
      </c>
      <c r="G1265" s="75">
        <v>6</v>
      </c>
      <c r="H1265" s="73"/>
      <c r="I1265" s="75">
        <v>0.52</v>
      </c>
      <c r="J1265" s="75">
        <v>0.08</v>
      </c>
      <c r="K1265" s="75">
        <v>2.3199999999999998</v>
      </c>
      <c r="L1265" s="75">
        <v>12.54</v>
      </c>
      <c r="M1265" s="72">
        <v>100</v>
      </c>
      <c r="N1265" s="128">
        <f t="shared" si="30"/>
        <v>0.6</v>
      </c>
      <c r="P1265" s="468"/>
    </row>
    <row r="1266" spans="1:16" x14ac:dyDescent="0.2">
      <c r="A1266" s="75"/>
      <c r="B1266" s="71"/>
      <c r="C1266" s="282"/>
      <c r="D1266" s="282"/>
      <c r="E1266" s="75" t="s">
        <v>52</v>
      </c>
      <c r="F1266" s="75">
        <v>4</v>
      </c>
      <c r="G1266" s="75">
        <v>4</v>
      </c>
      <c r="H1266" s="73"/>
      <c r="I1266" s="75"/>
      <c r="J1266" s="75"/>
      <c r="K1266" s="75">
        <v>3.99</v>
      </c>
      <c r="L1266" s="75">
        <v>35.96</v>
      </c>
      <c r="M1266" s="72">
        <v>140</v>
      </c>
      <c r="N1266" s="128">
        <f t="shared" si="30"/>
        <v>0.56000000000000005</v>
      </c>
      <c r="P1266" s="468"/>
    </row>
    <row r="1267" spans="1:16" x14ac:dyDescent="0.2">
      <c r="A1267" s="75"/>
      <c r="B1267" s="71"/>
      <c r="C1267" s="282"/>
      <c r="D1267" s="282"/>
      <c r="E1267" s="75" t="s">
        <v>52</v>
      </c>
      <c r="F1267" s="75">
        <v>1</v>
      </c>
      <c r="G1267" s="75"/>
      <c r="H1267" s="73"/>
      <c r="I1267" s="75"/>
      <c r="J1267" s="75">
        <v>1</v>
      </c>
      <c r="K1267" s="75"/>
      <c r="L1267" s="75">
        <v>8.99</v>
      </c>
      <c r="M1267" s="72">
        <v>140</v>
      </c>
      <c r="N1267" s="128">
        <f t="shared" si="30"/>
        <v>0.14000000000000001</v>
      </c>
      <c r="P1267" s="468"/>
    </row>
    <row r="1268" spans="1:16" x14ac:dyDescent="0.2">
      <c r="A1268" s="75" t="s">
        <v>159</v>
      </c>
      <c r="B1268" s="541" t="s">
        <v>181</v>
      </c>
      <c r="C1268" s="269">
        <v>80</v>
      </c>
      <c r="D1268" s="269">
        <v>120</v>
      </c>
      <c r="E1268" s="75" t="s">
        <v>161</v>
      </c>
      <c r="F1268" s="75">
        <v>47.6</v>
      </c>
      <c r="G1268" s="75">
        <v>47.6</v>
      </c>
      <c r="H1268" s="73"/>
      <c r="I1268" s="75">
        <v>5.99</v>
      </c>
      <c r="J1268" s="75">
        <v>1.55</v>
      </c>
      <c r="K1268" s="75">
        <v>29.76</v>
      </c>
      <c r="L1268" s="75">
        <v>157.9</v>
      </c>
      <c r="M1268" s="72">
        <v>100</v>
      </c>
      <c r="N1268" s="128">
        <f t="shared" si="30"/>
        <v>4.76</v>
      </c>
      <c r="P1268" s="468"/>
    </row>
    <row r="1269" spans="1:16" x14ac:dyDescent="0.2">
      <c r="A1269" s="75"/>
      <c r="B1269" s="542"/>
      <c r="C1269" s="278"/>
      <c r="D1269" s="278"/>
      <c r="E1269" s="75" t="s">
        <v>23</v>
      </c>
      <c r="F1269" s="75">
        <v>5</v>
      </c>
      <c r="G1269" s="75">
        <v>5</v>
      </c>
      <c r="H1269" s="73"/>
      <c r="I1269" s="75">
        <v>0.04</v>
      </c>
      <c r="J1269" s="75">
        <v>3.6</v>
      </c>
      <c r="K1269" s="75">
        <v>0.13</v>
      </c>
      <c r="L1269" s="75">
        <v>33.6</v>
      </c>
      <c r="M1269" s="72">
        <v>670</v>
      </c>
      <c r="N1269" s="128">
        <f t="shared" si="30"/>
        <v>3.35</v>
      </c>
      <c r="P1269" s="468"/>
    </row>
    <row r="1270" spans="1:16" x14ac:dyDescent="0.2">
      <c r="A1270" s="75"/>
      <c r="B1270" s="71"/>
      <c r="C1270" s="282"/>
      <c r="D1270" s="282"/>
      <c r="E1270" s="75" t="s">
        <v>22</v>
      </c>
      <c r="F1270" s="75">
        <v>1</v>
      </c>
      <c r="G1270" s="75">
        <v>1</v>
      </c>
      <c r="H1270" s="73"/>
      <c r="I1270" s="75"/>
      <c r="J1270" s="75"/>
      <c r="K1270" s="75"/>
      <c r="L1270" s="75"/>
      <c r="M1270" s="72">
        <v>16</v>
      </c>
      <c r="N1270" s="128">
        <f t="shared" si="30"/>
        <v>1.6E-2</v>
      </c>
      <c r="P1270" s="468"/>
    </row>
    <row r="1271" spans="1:16" x14ac:dyDescent="0.2">
      <c r="A1271" s="75" t="s">
        <v>182</v>
      </c>
      <c r="B1271" s="541" t="s">
        <v>183</v>
      </c>
      <c r="C1271" s="269"/>
      <c r="D1271" s="269"/>
      <c r="E1271" s="75" t="s">
        <v>46</v>
      </c>
      <c r="F1271" s="75">
        <v>25</v>
      </c>
      <c r="G1271" s="75">
        <v>22</v>
      </c>
      <c r="H1271" s="73"/>
      <c r="I1271" s="75">
        <v>0.1</v>
      </c>
      <c r="J1271" s="75">
        <v>0.09</v>
      </c>
      <c r="K1271" s="75">
        <v>2.2000000000000002</v>
      </c>
      <c r="L1271" s="75">
        <v>9.9</v>
      </c>
      <c r="M1271" s="72">
        <v>100</v>
      </c>
      <c r="N1271" s="128">
        <f t="shared" si="30"/>
        <v>2.5</v>
      </c>
      <c r="P1271" s="468"/>
    </row>
    <row r="1272" spans="1:16" x14ac:dyDescent="0.2">
      <c r="A1272" s="75"/>
      <c r="B1272" s="542"/>
      <c r="C1272" s="278">
        <v>200</v>
      </c>
      <c r="D1272" s="278">
        <v>200</v>
      </c>
      <c r="E1272" s="75" t="s">
        <v>20</v>
      </c>
      <c r="F1272" s="75">
        <v>20</v>
      </c>
      <c r="G1272" s="75">
        <v>20</v>
      </c>
      <c r="H1272" s="73"/>
      <c r="I1272" s="75"/>
      <c r="J1272" s="75"/>
      <c r="K1272" s="75">
        <v>19.96</v>
      </c>
      <c r="L1272" s="75">
        <v>75.8</v>
      </c>
      <c r="M1272" s="72">
        <v>80</v>
      </c>
      <c r="N1272" s="128">
        <f t="shared" si="30"/>
        <v>1.6</v>
      </c>
      <c r="P1272" s="468"/>
    </row>
    <row r="1273" spans="1:16" x14ac:dyDescent="0.2">
      <c r="A1273" s="75"/>
      <c r="B1273" s="71" t="s">
        <v>72</v>
      </c>
      <c r="C1273" s="358" t="s">
        <v>378</v>
      </c>
      <c r="D1273" s="358" t="s">
        <v>379</v>
      </c>
      <c r="E1273" s="83" t="s">
        <v>73</v>
      </c>
      <c r="F1273" s="83">
        <v>40</v>
      </c>
      <c r="G1273" s="83">
        <v>40</v>
      </c>
      <c r="H1273" s="84">
        <v>40</v>
      </c>
      <c r="I1273" s="75">
        <v>3.48</v>
      </c>
      <c r="J1273" s="75">
        <v>0.6</v>
      </c>
      <c r="K1273" s="75">
        <v>16</v>
      </c>
      <c r="L1273" s="75">
        <v>83.6</v>
      </c>
      <c r="M1273" s="72">
        <v>60</v>
      </c>
      <c r="N1273" s="128">
        <f t="shared" si="30"/>
        <v>2.4</v>
      </c>
      <c r="P1273" s="468"/>
    </row>
    <row r="1274" spans="1:16" x14ac:dyDescent="0.2">
      <c r="A1274" s="75"/>
      <c r="B1274" s="71"/>
      <c r="C1274" s="282"/>
      <c r="D1274" s="282"/>
      <c r="E1274" s="75" t="s">
        <v>74</v>
      </c>
      <c r="F1274" s="75">
        <v>80</v>
      </c>
      <c r="G1274" s="75">
        <v>80</v>
      </c>
      <c r="H1274" s="73">
        <v>80</v>
      </c>
      <c r="I1274" s="75">
        <v>5.28</v>
      </c>
      <c r="J1274" s="75">
        <v>0.96</v>
      </c>
      <c r="K1274" s="75">
        <v>28.24</v>
      </c>
      <c r="L1274" s="75">
        <v>144.80000000000001</v>
      </c>
      <c r="M1274" s="72">
        <v>51</v>
      </c>
      <c r="N1274" s="128">
        <f t="shared" si="30"/>
        <v>4.08</v>
      </c>
      <c r="P1274" s="468"/>
    </row>
    <row r="1275" spans="1:16" x14ac:dyDescent="0.2">
      <c r="A1275" s="75" t="s">
        <v>184</v>
      </c>
      <c r="B1275" s="531" t="s">
        <v>212</v>
      </c>
      <c r="C1275" s="282"/>
      <c r="D1275" s="282"/>
      <c r="E1275" s="75" t="s">
        <v>65</v>
      </c>
      <c r="F1275" s="75">
        <v>26.4</v>
      </c>
      <c r="G1275" s="75"/>
      <c r="H1275" s="73"/>
      <c r="I1275" s="75">
        <v>2.71</v>
      </c>
      <c r="J1275" s="75">
        <v>0.28999999999999998</v>
      </c>
      <c r="K1275" s="75">
        <v>18.13</v>
      </c>
      <c r="L1275" s="75">
        <v>88.18</v>
      </c>
      <c r="M1275" s="72">
        <v>40</v>
      </c>
      <c r="N1275" s="128">
        <f t="shared" si="30"/>
        <v>1.056</v>
      </c>
      <c r="P1275" s="468"/>
    </row>
    <row r="1276" spans="1:16" x14ac:dyDescent="0.2">
      <c r="A1276" s="75"/>
      <c r="B1276" s="531"/>
      <c r="C1276" s="282">
        <v>50</v>
      </c>
      <c r="D1276" s="282">
        <v>50</v>
      </c>
      <c r="E1276" s="75" t="s">
        <v>20</v>
      </c>
      <c r="F1276" s="75">
        <v>6.6</v>
      </c>
      <c r="G1276" s="75"/>
      <c r="H1276" s="73"/>
      <c r="I1276" s="75"/>
      <c r="J1276" s="75"/>
      <c r="K1276" s="75">
        <v>6.58</v>
      </c>
      <c r="L1276" s="75">
        <v>25.01</v>
      </c>
      <c r="M1276" s="72">
        <v>80</v>
      </c>
      <c r="N1276" s="128">
        <f t="shared" si="30"/>
        <v>0.52800000000000002</v>
      </c>
      <c r="P1276" s="468"/>
    </row>
    <row r="1277" spans="1:16" x14ac:dyDescent="0.2">
      <c r="A1277" s="75"/>
      <c r="B1277" s="71"/>
      <c r="C1277" s="282"/>
      <c r="D1277" s="282"/>
      <c r="E1277" s="75" t="s">
        <v>23</v>
      </c>
      <c r="F1277" s="75">
        <v>5</v>
      </c>
      <c r="G1277" s="75"/>
      <c r="H1277" s="73"/>
      <c r="I1277" s="75">
        <v>0.04</v>
      </c>
      <c r="J1277" s="75">
        <v>3.34</v>
      </c>
      <c r="K1277" s="75">
        <v>0.12</v>
      </c>
      <c r="L1277" s="75">
        <v>30.41</v>
      </c>
      <c r="M1277" s="72">
        <v>670</v>
      </c>
      <c r="N1277" s="128">
        <f t="shared" si="30"/>
        <v>3.35</v>
      </c>
      <c r="P1277" s="468"/>
    </row>
    <row r="1278" spans="1:16" x14ac:dyDescent="0.2">
      <c r="A1278" s="75" t="s">
        <v>185</v>
      </c>
      <c r="B1278" s="71"/>
      <c r="C1278" s="282"/>
      <c r="D1278" s="282"/>
      <c r="E1278" s="75" t="s">
        <v>92</v>
      </c>
      <c r="F1278" s="75">
        <v>0.13</v>
      </c>
      <c r="G1278" s="75">
        <v>4.5</v>
      </c>
      <c r="H1278" s="73"/>
      <c r="I1278" s="75">
        <v>0.14000000000000001</v>
      </c>
      <c r="J1278" s="75">
        <v>0.13</v>
      </c>
      <c r="K1278" s="75">
        <v>0.25</v>
      </c>
      <c r="L1278" s="75">
        <v>3.07</v>
      </c>
      <c r="M1278" s="72">
        <v>12</v>
      </c>
      <c r="N1278" s="128">
        <f>F1278*M1278</f>
        <v>1.56</v>
      </c>
      <c r="P1278" s="468"/>
    </row>
    <row r="1279" spans="1:16" x14ac:dyDescent="0.2">
      <c r="A1279" s="75"/>
      <c r="B1279" s="71"/>
      <c r="C1279" s="282"/>
      <c r="D1279" s="282"/>
      <c r="E1279" s="75" t="s">
        <v>19</v>
      </c>
      <c r="F1279" s="75">
        <v>5.3</v>
      </c>
      <c r="G1279" s="75"/>
      <c r="H1279" s="73"/>
      <c r="I1279" s="75">
        <v>0.14000000000000001</v>
      </c>
      <c r="J1279" s="75"/>
      <c r="K1279" s="75"/>
      <c r="L1279" s="75">
        <v>20.6</v>
      </c>
      <c r="M1279" s="72">
        <v>65</v>
      </c>
      <c r="N1279" s="128">
        <f t="shared" si="30"/>
        <v>0.34449999999999997</v>
      </c>
      <c r="P1279" s="468"/>
    </row>
    <row r="1280" spans="1:16" x14ac:dyDescent="0.2">
      <c r="A1280" s="75"/>
      <c r="B1280" s="71"/>
      <c r="C1280" s="282"/>
      <c r="D1280" s="282"/>
      <c r="E1280" s="75" t="s">
        <v>22</v>
      </c>
      <c r="F1280" s="75">
        <v>3.0000000000000001E-3</v>
      </c>
      <c r="G1280" s="75"/>
      <c r="H1280" s="73"/>
      <c r="I1280" s="75"/>
      <c r="J1280" s="75"/>
      <c r="K1280" s="75"/>
      <c r="L1280" s="75"/>
      <c r="M1280" s="72">
        <v>16</v>
      </c>
      <c r="N1280" s="128">
        <f t="shared" si="30"/>
        <v>4.8000000000000001E-5</v>
      </c>
      <c r="P1280" s="468"/>
    </row>
    <row r="1281" spans="1:16" x14ac:dyDescent="0.2">
      <c r="A1281" s="75"/>
      <c r="B1281" s="71"/>
      <c r="C1281" s="282"/>
      <c r="D1281" s="282"/>
      <c r="E1281" s="75" t="s">
        <v>129</v>
      </c>
      <c r="F1281" s="75">
        <v>1.3</v>
      </c>
      <c r="G1281" s="75"/>
      <c r="H1281" s="73"/>
      <c r="I1281" s="75"/>
      <c r="J1281" s="75">
        <v>0.24</v>
      </c>
      <c r="K1281" s="75"/>
      <c r="L1281" s="75">
        <v>2.25</v>
      </c>
      <c r="M1281" s="72">
        <v>400</v>
      </c>
      <c r="N1281" s="128">
        <f t="shared" si="30"/>
        <v>0.52</v>
      </c>
      <c r="P1281" s="468"/>
    </row>
    <row r="1282" spans="1:16" x14ac:dyDescent="0.2">
      <c r="A1282" s="75"/>
      <c r="B1282" s="71"/>
      <c r="C1282" s="282"/>
      <c r="D1282" s="282"/>
      <c r="E1282" s="75" t="s">
        <v>82</v>
      </c>
      <c r="F1282" s="75">
        <v>2.5000000000000001E-2</v>
      </c>
      <c r="G1282" s="75"/>
      <c r="H1282" s="73"/>
      <c r="I1282" s="75">
        <v>3.59</v>
      </c>
      <c r="J1282" s="75">
        <v>4.5</v>
      </c>
      <c r="K1282" s="75">
        <v>25.14</v>
      </c>
      <c r="L1282" s="75">
        <v>199.68</v>
      </c>
      <c r="M1282" s="72">
        <v>140</v>
      </c>
      <c r="N1282" s="128">
        <f t="shared" si="30"/>
        <v>3.5000000000000001E-3</v>
      </c>
      <c r="P1282" s="468"/>
    </row>
    <row r="1283" spans="1:16" x14ac:dyDescent="0.2">
      <c r="A1283" s="532" t="s">
        <v>134</v>
      </c>
      <c r="B1283" s="533"/>
      <c r="C1283" s="277"/>
      <c r="D1283" s="277"/>
      <c r="E1283" s="77"/>
      <c r="F1283" s="77"/>
      <c r="G1283" s="77"/>
      <c r="H1283" s="70"/>
      <c r="I1283" s="77" t="e">
        <f>#REF!+#REF!+#REF!+#REF!+#REF!+#REF!+#REF!</f>
        <v>#REF!</v>
      </c>
      <c r="J1283" s="77" t="e">
        <f>#REF!+#REF!+#REF!+#REF!+#REF!+#REF!+#REF!</f>
        <v>#REF!</v>
      </c>
      <c r="K1283" s="77" t="e">
        <f>#REF!+#REF!+#REF!+#REF!+#REF!+#REF!+#REF!</f>
        <v>#REF!</v>
      </c>
      <c r="L1283" s="77" t="e">
        <f>#REF!+#REF!+#REF!+#REF!+#REF!+#REF!+#REF!</f>
        <v>#REF!</v>
      </c>
      <c r="M1283" s="77"/>
      <c r="N1283" s="129">
        <f>SUM(N1246:N1282)</f>
        <v>91.358548000000013</v>
      </c>
    </row>
    <row r="1284" spans="1:16" ht="10.8" x14ac:dyDescent="0.2">
      <c r="A1284" s="617" t="s">
        <v>85</v>
      </c>
      <c r="B1284" s="631"/>
      <c r="C1284" s="450"/>
      <c r="D1284" s="450"/>
      <c r="E1284" s="443"/>
      <c r="F1284" s="443"/>
      <c r="G1284" s="443"/>
      <c r="H1284" s="446"/>
      <c r="I1284" s="440" t="e">
        <f>I1283+I1244</f>
        <v>#REF!</v>
      </c>
      <c r="J1284" s="440" t="e">
        <f>J1283+J1244</f>
        <v>#REF!</v>
      </c>
      <c r="K1284" s="440" t="e">
        <f>K1283+K1244</f>
        <v>#REF!</v>
      </c>
      <c r="L1284" s="440" t="e">
        <f>L1283+L1244</f>
        <v>#REF!</v>
      </c>
      <c r="M1284" s="440"/>
      <c r="N1284" s="438">
        <f>N1283+N1244</f>
        <v>169.522108</v>
      </c>
    </row>
    <row r="1286" spans="1:16" x14ac:dyDescent="0.2">
      <c r="O1286" s="465"/>
    </row>
    <row r="1287" spans="1:16" x14ac:dyDescent="0.2">
      <c r="M1287" s="158"/>
    </row>
    <row r="1288" spans="1:16" x14ac:dyDescent="0.2">
      <c r="K1288" s="641"/>
      <c r="L1288" s="641"/>
      <c r="M1288" s="641"/>
    </row>
    <row r="1291" spans="1:16" x14ac:dyDescent="0.2">
      <c r="C1291" s="69"/>
      <c r="D1291" s="69"/>
      <c r="H1291" s="69"/>
      <c r="M1291" s="69" t="s">
        <v>86</v>
      </c>
      <c r="N1291" s="69"/>
    </row>
  </sheetData>
  <mergeCells count="270">
    <mergeCell ref="B729:B730"/>
    <mergeCell ref="A665:B665"/>
    <mergeCell ref="A329:A333"/>
    <mergeCell ref="B472:B473"/>
    <mergeCell ref="B479:B480"/>
    <mergeCell ref="B540:B541"/>
    <mergeCell ref="B556:B557"/>
    <mergeCell ref="A1168:B1168"/>
    <mergeCell ref="A1169:B1169"/>
    <mergeCell ref="B1116:B1117"/>
    <mergeCell ref="B1119:B1120"/>
    <mergeCell ref="A1124:B1124"/>
    <mergeCell ref="B1130:B1131"/>
    <mergeCell ref="A1107:B1107"/>
    <mergeCell ref="A1108:B1108"/>
    <mergeCell ref="B1109:B1110"/>
    <mergeCell ref="A1084:A1086"/>
    <mergeCell ref="B1084:B1085"/>
    <mergeCell ref="A1125:A1129"/>
    <mergeCell ref="B989:B990"/>
    <mergeCell ref="B995:B996"/>
    <mergeCell ref="B998:B999"/>
    <mergeCell ref="B1003:B1004"/>
    <mergeCell ref="A987:B987"/>
    <mergeCell ref="K1288:M1288"/>
    <mergeCell ref="B1136:B1137"/>
    <mergeCell ref="B1142:B1143"/>
    <mergeCell ref="B1151:B1152"/>
    <mergeCell ref="B1155:B1156"/>
    <mergeCell ref="A1156:A1157"/>
    <mergeCell ref="B1173:B1175"/>
    <mergeCell ref="B1188:B1189"/>
    <mergeCell ref="B1215:B1216"/>
    <mergeCell ref="B1246:B1247"/>
    <mergeCell ref="A1284:B1284"/>
    <mergeCell ref="B1202:B1203"/>
    <mergeCell ref="B1208:B1209"/>
    <mergeCell ref="B1211:B1212"/>
    <mergeCell ref="A1171:B1171"/>
    <mergeCell ref="A1172:B1172"/>
    <mergeCell ref="B1271:B1272"/>
    <mergeCell ref="B1275:B1276"/>
    <mergeCell ref="A1283:B1283"/>
    <mergeCell ref="A1053:B1053"/>
    <mergeCell ref="B1054:B1055"/>
    <mergeCell ref="B1057:B1058"/>
    <mergeCell ref="B1060:B1061"/>
    <mergeCell ref="B1036:B1037"/>
    <mergeCell ref="A1037:A1038"/>
    <mergeCell ref="A1066:B1066"/>
    <mergeCell ref="B1067:B1068"/>
    <mergeCell ref="A1052:B1052"/>
    <mergeCell ref="B752:B753"/>
    <mergeCell ref="B1268:B1269"/>
    <mergeCell ref="B757:B759"/>
    <mergeCell ref="A770:A772"/>
    <mergeCell ref="B770:B771"/>
    <mergeCell ref="B773:B774"/>
    <mergeCell ref="B777:B778"/>
    <mergeCell ref="A788:B788"/>
    <mergeCell ref="B1180:B1181"/>
    <mergeCell ref="B1182:B1183"/>
    <mergeCell ref="B1195:B1196"/>
    <mergeCell ref="B1071:B1072"/>
    <mergeCell ref="B1087:B1088"/>
    <mergeCell ref="B1089:B1090"/>
    <mergeCell ref="A1091:A1093"/>
    <mergeCell ref="B1091:B1092"/>
    <mergeCell ref="B871:B872"/>
    <mergeCell ref="A876:B876"/>
    <mergeCell ref="B883:B884"/>
    <mergeCell ref="B889:B890"/>
    <mergeCell ref="B895:B896"/>
    <mergeCell ref="B947:B948"/>
    <mergeCell ref="B953:B955"/>
    <mergeCell ref="B967:B968"/>
    <mergeCell ref="A789:B789"/>
    <mergeCell ref="A852:B852"/>
    <mergeCell ref="A853:B853"/>
    <mergeCell ref="B854:B855"/>
    <mergeCell ref="B868:B869"/>
    <mergeCell ref="A837:A838"/>
    <mergeCell ref="B877:B879"/>
    <mergeCell ref="B904:B905"/>
    <mergeCell ref="B908:B909"/>
    <mergeCell ref="A909:A910"/>
    <mergeCell ref="A923:B923"/>
    <mergeCell ref="B940:B941"/>
    <mergeCell ref="A946:B946"/>
    <mergeCell ref="B1032:B1033"/>
    <mergeCell ref="B1010:B1012"/>
    <mergeCell ref="B1016:B1017"/>
    <mergeCell ref="A988:B988"/>
    <mergeCell ref="B1029:B1030"/>
    <mergeCell ref="B970:B971"/>
    <mergeCell ref="B974:B975"/>
    <mergeCell ref="A925:B925"/>
    <mergeCell ref="A926:B926"/>
    <mergeCell ref="B928:B929"/>
    <mergeCell ref="B937:B939"/>
    <mergeCell ref="A727:B727"/>
    <mergeCell ref="B1236:B1237"/>
    <mergeCell ref="B1239:B1240"/>
    <mergeCell ref="A1244:B1244"/>
    <mergeCell ref="B1250:B1251"/>
    <mergeCell ref="B1259:B1260"/>
    <mergeCell ref="A728:B728"/>
    <mergeCell ref="B833:B834"/>
    <mergeCell ref="A849:B849"/>
    <mergeCell ref="A850:B850"/>
    <mergeCell ref="A1228:B1228"/>
    <mergeCell ref="B1230:B1231"/>
    <mergeCell ref="B793:B794"/>
    <mergeCell ref="B802:B804"/>
    <mergeCell ref="B805:B806"/>
    <mergeCell ref="A810:B810"/>
    <mergeCell ref="B812:B813"/>
    <mergeCell ref="B830:B831"/>
    <mergeCell ref="B734:B735"/>
    <mergeCell ref="B737:B738"/>
    <mergeCell ref="A742:B742"/>
    <mergeCell ref="B744:B745"/>
    <mergeCell ref="B859:B860"/>
    <mergeCell ref="A922:B922"/>
    <mergeCell ref="B689:B691"/>
    <mergeCell ref="B696:B697"/>
    <mergeCell ref="B704:B705"/>
    <mergeCell ref="B712:B713"/>
    <mergeCell ref="A791:B791"/>
    <mergeCell ref="A430:B430"/>
    <mergeCell ref="A664:B664"/>
    <mergeCell ref="B666:B668"/>
    <mergeCell ref="B675:B677"/>
    <mergeCell ref="B678:B679"/>
    <mergeCell ref="A683:B683"/>
    <mergeCell ref="A569:A573"/>
    <mergeCell ref="B685:B686"/>
    <mergeCell ref="B446:B447"/>
    <mergeCell ref="B453:B455"/>
    <mergeCell ref="B459:B460"/>
    <mergeCell ref="B475:B476"/>
    <mergeCell ref="B646:B647"/>
    <mergeCell ref="A648:A650"/>
    <mergeCell ref="B648:B649"/>
    <mergeCell ref="B617:B618"/>
    <mergeCell ref="A623:B623"/>
    <mergeCell ref="B503:B505"/>
    <mergeCell ref="B506:B507"/>
    <mergeCell ref="A512:B512"/>
    <mergeCell ref="B513:B514"/>
    <mergeCell ref="B519:B521"/>
    <mergeCell ref="B533:B534"/>
    <mergeCell ref="B398:B399"/>
    <mergeCell ref="B407:B408"/>
    <mergeCell ref="B413:B414"/>
    <mergeCell ref="B417:B418"/>
    <mergeCell ref="B421:B422"/>
    <mergeCell ref="A429:B429"/>
    <mergeCell ref="B624:B625"/>
    <mergeCell ref="B628:B629"/>
    <mergeCell ref="B633:B634"/>
    <mergeCell ref="B644:B645"/>
    <mergeCell ref="B536:B537"/>
    <mergeCell ref="A606:B606"/>
    <mergeCell ref="B594:B595"/>
    <mergeCell ref="B563:B564"/>
    <mergeCell ref="B574:B575"/>
    <mergeCell ref="B581:B582"/>
    <mergeCell ref="B587:B588"/>
    <mergeCell ref="B590:B591"/>
    <mergeCell ref="A554:B554"/>
    <mergeCell ref="A555:B555"/>
    <mergeCell ref="B561:B562"/>
    <mergeCell ref="B641:B642"/>
    <mergeCell ref="B607:B608"/>
    <mergeCell ref="B614:B615"/>
    <mergeCell ref="A360:A361"/>
    <mergeCell ref="A373:B373"/>
    <mergeCell ref="A374:B374"/>
    <mergeCell ref="A491:B491"/>
    <mergeCell ref="A492:B492"/>
    <mergeCell ref="B494:B495"/>
    <mergeCell ref="B334:B335"/>
    <mergeCell ref="B340:B341"/>
    <mergeCell ref="B346:B347"/>
    <mergeCell ref="B355:B356"/>
    <mergeCell ref="B359:B360"/>
    <mergeCell ref="A376:B376"/>
    <mergeCell ref="A432:B432"/>
    <mergeCell ref="A433:B433"/>
    <mergeCell ref="B434:B435"/>
    <mergeCell ref="B438:B439"/>
    <mergeCell ref="B441:B442"/>
    <mergeCell ref="A377:B377"/>
    <mergeCell ref="B378:B380"/>
    <mergeCell ref="B384:B385"/>
    <mergeCell ref="B387:B388"/>
    <mergeCell ref="A392:B392"/>
    <mergeCell ref="B394:B396"/>
    <mergeCell ref="A261:B261"/>
    <mergeCell ref="B311:B312"/>
    <mergeCell ref="B317:B318"/>
    <mergeCell ref="B320:B321"/>
    <mergeCell ref="B323:B324"/>
    <mergeCell ref="A328:B328"/>
    <mergeCell ref="A327:B327"/>
    <mergeCell ref="B165:B166"/>
    <mergeCell ref="A181:B181"/>
    <mergeCell ref="A182:B182"/>
    <mergeCell ref="A309:B309"/>
    <mergeCell ref="A310:B310"/>
    <mergeCell ref="A247:B247"/>
    <mergeCell ref="B292:B293"/>
    <mergeCell ref="B263:B264"/>
    <mergeCell ref="A306:B306"/>
    <mergeCell ref="A307:B307"/>
    <mergeCell ref="B267:B268"/>
    <mergeCell ref="B276:B277"/>
    <mergeCell ref="B285:B286"/>
    <mergeCell ref="B288:B289"/>
    <mergeCell ref="B216:B217"/>
    <mergeCell ref="B224:B225"/>
    <mergeCell ref="A162:A164"/>
    <mergeCell ref="B162:B163"/>
    <mergeCell ref="A169:A170"/>
    <mergeCell ref="B205:B206"/>
    <mergeCell ref="A185:B185"/>
    <mergeCell ref="B248:B249"/>
    <mergeCell ref="B253:B254"/>
    <mergeCell ref="B232:B233"/>
    <mergeCell ref="B256:B257"/>
    <mergeCell ref="B62:B63"/>
    <mergeCell ref="B71:B73"/>
    <mergeCell ref="B186:B188"/>
    <mergeCell ref="B195:B197"/>
    <mergeCell ref="B198:B199"/>
    <mergeCell ref="A203:B203"/>
    <mergeCell ref="B209:B211"/>
    <mergeCell ref="A184:B184"/>
    <mergeCell ref="A61:B61"/>
    <mergeCell ref="A115:B115"/>
    <mergeCell ref="A116:B116"/>
    <mergeCell ref="B74:B75"/>
    <mergeCell ref="A79:B79"/>
    <mergeCell ref="B81:B82"/>
    <mergeCell ref="B99:B100"/>
    <mergeCell ref="B102:B103"/>
    <mergeCell ref="B106:B107"/>
    <mergeCell ref="A118:B118"/>
    <mergeCell ref="B120:B122"/>
    <mergeCell ref="B127:B128"/>
    <mergeCell ref="B130:B131"/>
    <mergeCell ref="A119:B119"/>
    <mergeCell ref="A135:B135"/>
    <mergeCell ref="B137:B138"/>
    <mergeCell ref="A58:B58"/>
    <mergeCell ref="B11:B12"/>
    <mergeCell ref="B14:B15"/>
    <mergeCell ref="A19:B19"/>
    <mergeCell ref="B21:B22"/>
    <mergeCell ref="B25:B26"/>
    <mergeCell ref="B35:B36"/>
    <mergeCell ref="A60:B60"/>
    <mergeCell ref="A1:N1"/>
    <mergeCell ref="A4:B4"/>
    <mergeCell ref="B5:B7"/>
    <mergeCell ref="B41:B42"/>
    <mergeCell ref="B45:B46"/>
    <mergeCell ref="B49:B50"/>
    <mergeCell ref="A57:B57"/>
  </mergeCells>
  <pageMargins left="0.24" right="0.22" top="0.16" bottom="0.16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8"/>
  <sheetViews>
    <sheetView zoomScale="150" zoomScaleNormal="150" workbookViewId="0">
      <selection sqref="A1:N1"/>
    </sheetView>
  </sheetViews>
  <sheetFormatPr defaultColWidth="9.109375" defaultRowHeight="10.199999999999999" x14ac:dyDescent="0.2"/>
  <cols>
    <col min="1" max="1" width="6.88671875" style="431" customWidth="1"/>
    <col min="2" max="2" width="10.33203125" style="431" customWidth="1"/>
    <col min="3" max="3" width="5.33203125" style="431" hidden="1" customWidth="1"/>
    <col min="4" max="4" width="5.44140625" style="431" hidden="1" customWidth="1"/>
    <col min="5" max="5" width="16.88671875" style="431" customWidth="1"/>
    <col min="6" max="6" width="4.44140625" style="431" customWidth="1"/>
    <col min="7" max="7" width="4.44140625" style="431" hidden="1" customWidth="1"/>
    <col min="8" max="8" width="4.109375" style="126" hidden="1" customWidth="1"/>
    <col min="9" max="9" width="7.33203125" style="431" hidden="1" customWidth="1"/>
    <col min="10" max="10" width="7.88671875" style="431" hidden="1" customWidth="1"/>
    <col min="11" max="11" width="9.44140625" style="431" hidden="1" customWidth="1"/>
    <col min="12" max="12" width="11.44140625" style="431" hidden="1" customWidth="1"/>
    <col min="13" max="13" width="8.5546875" style="431" customWidth="1"/>
    <col min="14" max="14" width="10.109375" style="131" customWidth="1"/>
    <col min="15" max="16384" width="9.109375" style="431"/>
  </cols>
  <sheetData>
    <row r="1" spans="1:16" ht="21.75" customHeight="1" x14ac:dyDescent="0.2">
      <c r="A1" s="621" t="s">
        <v>469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</row>
    <row r="2" spans="1:16" ht="21" customHeight="1" x14ac:dyDescent="0.2">
      <c r="A2" s="418" t="s">
        <v>1</v>
      </c>
      <c r="B2" s="418" t="s">
        <v>2</v>
      </c>
      <c r="C2" s="418" t="s">
        <v>371</v>
      </c>
      <c r="D2" s="418" t="s">
        <v>371</v>
      </c>
      <c r="E2" s="418" t="s">
        <v>3</v>
      </c>
      <c r="F2" s="418" t="s">
        <v>4</v>
      </c>
      <c r="G2" s="418" t="s">
        <v>5</v>
      </c>
      <c r="H2" s="418" t="s">
        <v>6</v>
      </c>
      <c r="I2" s="418" t="s">
        <v>7</v>
      </c>
      <c r="J2" s="418" t="s">
        <v>8</v>
      </c>
      <c r="K2" s="418" t="s">
        <v>9</v>
      </c>
      <c r="L2" s="418" t="s">
        <v>10</v>
      </c>
      <c r="M2" s="72" t="s">
        <v>11</v>
      </c>
      <c r="N2" s="127" t="s">
        <v>12</v>
      </c>
      <c r="O2" s="68"/>
    </row>
    <row r="3" spans="1:16" ht="20.399999999999999" x14ac:dyDescent="0.2">
      <c r="A3" s="396"/>
      <c r="B3" s="439" t="s">
        <v>13</v>
      </c>
      <c r="C3" s="418" t="s">
        <v>375</v>
      </c>
      <c r="D3" s="418" t="s">
        <v>374</v>
      </c>
      <c r="E3" s="396"/>
      <c r="F3" s="396"/>
      <c r="G3" s="396"/>
      <c r="H3" s="396"/>
      <c r="I3" s="396"/>
      <c r="J3" s="396"/>
      <c r="K3" s="396"/>
      <c r="L3" s="396"/>
      <c r="M3" s="72"/>
      <c r="N3" s="128"/>
    </row>
    <row r="4" spans="1:16" x14ac:dyDescent="0.2">
      <c r="A4" s="623" t="s">
        <v>14</v>
      </c>
      <c r="B4" s="623"/>
      <c r="C4" s="432"/>
      <c r="D4" s="432"/>
      <c r="E4" s="432"/>
      <c r="F4" s="432"/>
      <c r="G4" s="432"/>
      <c r="H4" s="396"/>
      <c r="I4" s="432"/>
      <c r="J4" s="432"/>
      <c r="K4" s="432"/>
      <c r="L4" s="432"/>
      <c r="M4" s="72"/>
      <c r="N4" s="128"/>
    </row>
    <row r="5" spans="1:16" x14ac:dyDescent="0.2">
      <c r="A5" s="432" t="s">
        <v>15</v>
      </c>
      <c r="B5" s="529" t="s">
        <v>16</v>
      </c>
      <c r="C5" s="393"/>
      <c r="D5" s="393"/>
      <c r="E5" s="432" t="s">
        <v>17</v>
      </c>
      <c r="F5" s="432">
        <v>16.600000000000001</v>
      </c>
      <c r="G5" s="432">
        <v>16.600000000000001</v>
      </c>
      <c r="H5" s="396"/>
      <c r="I5" s="432">
        <v>1.1599999999999999</v>
      </c>
      <c r="J5" s="432">
        <v>0.42</v>
      </c>
      <c r="K5" s="432">
        <v>10.58</v>
      </c>
      <c r="L5" s="432">
        <v>52.55</v>
      </c>
      <c r="M5" s="72">
        <v>90</v>
      </c>
      <c r="N5" s="128">
        <f>F5*M5/1000</f>
        <v>1.4940000000000002</v>
      </c>
      <c r="O5" s="76"/>
    </row>
    <row r="6" spans="1:16" ht="12.75" customHeight="1" x14ac:dyDescent="0.2">
      <c r="A6" s="432"/>
      <c r="B6" s="560"/>
      <c r="C6" s="394" t="s">
        <v>376</v>
      </c>
      <c r="D6" s="394" t="s">
        <v>377</v>
      </c>
      <c r="E6" s="432" t="s">
        <v>18</v>
      </c>
      <c r="F6" s="432">
        <v>18</v>
      </c>
      <c r="G6" s="432">
        <v>17.82</v>
      </c>
      <c r="H6" s="396"/>
      <c r="I6" s="432">
        <v>1.35</v>
      </c>
      <c r="J6" s="432">
        <v>0.46</v>
      </c>
      <c r="K6" s="432">
        <v>11.96</v>
      </c>
      <c r="L6" s="432">
        <v>56.98</v>
      </c>
      <c r="M6" s="72">
        <v>51</v>
      </c>
      <c r="N6" s="128">
        <f t="shared" ref="N6:N10" si="0">F6*M6/1000</f>
        <v>0.91800000000000004</v>
      </c>
      <c r="O6" s="76"/>
      <c r="P6" s="468"/>
    </row>
    <row r="7" spans="1:16" ht="21" customHeight="1" x14ac:dyDescent="0.2">
      <c r="A7" s="432"/>
      <c r="B7" s="530"/>
      <c r="C7" s="395"/>
      <c r="D7" s="395"/>
      <c r="E7" s="432" t="s">
        <v>19</v>
      </c>
      <c r="F7" s="432">
        <v>72.900000000000006</v>
      </c>
      <c r="G7" s="432">
        <v>72.900000000000006</v>
      </c>
      <c r="H7" s="396"/>
      <c r="I7" s="432">
        <v>2.06</v>
      </c>
      <c r="J7" s="432">
        <v>1.87</v>
      </c>
      <c r="K7" s="432">
        <v>3.48</v>
      </c>
      <c r="L7" s="432">
        <v>42.28</v>
      </c>
      <c r="M7" s="72">
        <v>65</v>
      </c>
      <c r="N7" s="128">
        <f t="shared" si="0"/>
        <v>4.7385000000000002</v>
      </c>
      <c r="O7" s="76"/>
      <c r="P7" s="468"/>
    </row>
    <row r="8" spans="1:16" x14ac:dyDescent="0.2">
      <c r="A8" s="432"/>
      <c r="B8" s="396"/>
      <c r="C8" s="396"/>
      <c r="D8" s="396"/>
      <c r="E8" s="432" t="s">
        <v>20</v>
      </c>
      <c r="F8" s="432">
        <v>7.5</v>
      </c>
      <c r="G8" s="432">
        <v>7.5</v>
      </c>
      <c r="H8" s="396"/>
      <c r="I8" s="432" t="s">
        <v>21</v>
      </c>
      <c r="J8" s="432" t="s">
        <v>21</v>
      </c>
      <c r="K8" s="432">
        <v>7.48</v>
      </c>
      <c r="L8" s="432">
        <v>28.43</v>
      </c>
      <c r="M8" s="72">
        <v>80</v>
      </c>
      <c r="N8" s="128">
        <f t="shared" si="0"/>
        <v>0.6</v>
      </c>
      <c r="O8" s="76"/>
      <c r="P8" s="468"/>
    </row>
    <row r="9" spans="1:16" x14ac:dyDescent="0.2">
      <c r="A9" s="432"/>
      <c r="B9" s="396"/>
      <c r="C9" s="396"/>
      <c r="D9" s="396"/>
      <c r="E9" s="432" t="s">
        <v>22</v>
      </c>
      <c r="F9" s="432">
        <v>0.06</v>
      </c>
      <c r="G9" s="432">
        <v>0.06</v>
      </c>
      <c r="H9" s="396"/>
      <c r="I9" s="432" t="s">
        <v>21</v>
      </c>
      <c r="J9" s="432" t="s">
        <v>21</v>
      </c>
      <c r="K9" s="432" t="s">
        <v>21</v>
      </c>
      <c r="L9" s="432" t="s">
        <v>21</v>
      </c>
      <c r="M9" s="72">
        <v>16</v>
      </c>
      <c r="N9" s="128">
        <f t="shared" si="0"/>
        <v>9.5999999999999992E-4</v>
      </c>
      <c r="O9" s="76"/>
      <c r="P9" s="468"/>
    </row>
    <row r="10" spans="1:16" x14ac:dyDescent="0.2">
      <c r="A10" s="432"/>
      <c r="B10" s="396"/>
      <c r="C10" s="396"/>
      <c r="D10" s="396"/>
      <c r="E10" s="432" t="s">
        <v>23</v>
      </c>
      <c r="F10" s="432">
        <v>5</v>
      </c>
      <c r="G10" s="432">
        <v>5</v>
      </c>
      <c r="H10" s="396"/>
      <c r="I10" s="432">
        <v>0.04</v>
      </c>
      <c r="J10" s="432">
        <v>3.63</v>
      </c>
      <c r="K10" s="432">
        <v>0.13</v>
      </c>
      <c r="L10" s="432">
        <v>33.049999999999997</v>
      </c>
      <c r="M10" s="72">
        <v>670</v>
      </c>
      <c r="N10" s="128">
        <f t="shared" si="0"/>
        <v>3.35</v>
      </c>
      <c r="O10" s="76"/>
      <c r="P10" s="468"/>
    </row>
    <row r="11" spans="1:16" x14ac:dyDescent="0.2">
      <c r="A11" s="432" t="s">
        <v>25</v>
      </c>
      <c r="B11" s="529" t="s">
        <v>26</v>
      </c>
      <c r="C11" s="393"/>
      <c r="D11" s="393"/>
      <c r="E11" s="432" t="s">
        <v>27</v>
      </c>
      <c r="F11" s="432">
        <v>4</v>
      </c>
      <c r="G11" s="432"/>
      <c r="H11" s="396"/>
      <c r="I11" s="432">
        <v>0.19</v>
      </c>
      <c r="J11" s="432">
        <v>0.14000000000000001</v>
      </c>
      <c r="K11" s="432">
        <v>0.3</v>
      </c>
      <c r="L11" s="432"/>
      <c r="M11" s="72">
        <v>271</v>
      </c>
      <c r="N11" s="128">
        <v>1.4</v>
      </c>
      <c r="O11" s="76"/>
      <c r="P11" s="468"/>
    </row>
    <row r="12" spans="1:16" x14ac:dyDescent="0.2">
      <c r="A12" s="432" t="s">
        <v>28</v>
      </c>
      <c r="B12" s="530"/>
      <c r="C12" s="395">
        <v>200</v>
      </c>
      <c r="D12" s="395">
        <v>200</v>
      </c>
      <c r="E12" s="432" t="s">
        <v>19</v>
      </c>
      <c r="F12" s="432">
        <v>100</v>
      </c>
      <c r="G12" s="432"/>
      <c r="H12" s="396"/>
      <c r="I12" s="432">
        <v>2.82</v>
      </c>
      <c r="J12" s="432">
        <v>3.2</v>
      </c>
      <c r="K12" s="432">
        <v>4.7300000000000004</v>
      </c>
      <c r="L12" s="432">
        <v>58</v>
      </c>
      <c r="M12" s="72">
        <v>65</v>
      </c>
      <c r="N12" s="128">
        <v>4.09</v>
      </c>
      <c r="O12" s="76"/>
      <c r="P12" s="468"/>
    </row>
    <row r="13" spans="1:16" x14ac:dyDescent="0.2">
      <c r="A13" s="432"/>
      <c r="B13" s="396"/>
      <c r="C13" s="396"/>
      <c r="D13" s="396"/>
      <c r="E13" s="432" t="s">
        <v>20</v>
      </c>
      <c r="F13" s="432">
        <v>20</v>
      </c>
      <c r="G13" s="432"/>
      <c r="H13" s="396"/>
      <c r="I13" s="432" t="s">
        <v>21</v>
      </c>
      <c r="J13" s="432" t="s">
        <v>21</v>
      </c>
      <c r="K13" s="432">
        <v>19.96</v>
      </c>
      <c r="L13" s="432">
        <v>75.8</v>
      </c>
      <c r="M13" s="72">
        <v>80</v>
      </c>
      <c r="N13" s="128">
        <v>1.06</v>
      </c>
      <c r="O13" s="76"/>
      <c r="P13" s="468"/>
    </row>
    <row r="14" spans="1:16" x14ac:dyDescent="0.2">
      <c r="A14" s="432" t="s">
        <v>29</v>
      </c>
      <c r="B14" s="559" t="s">
        <v>30</v>
      </c>
      <c r="C14" s="396" t="s">
        <v>378</v>
      </c>
      <c r="D14" s="396" t="s">
        <v>379</v>
      </c>
      <c r="E14" s="432" t="s">
        <v>31</v>
      </c>
      <c r="F14" s="432">
        <v>80</v>
      </c>
      <c r="G14" s="432">
        <v>80</v>
      </c>
      <c r="H14" s="396"/>
      <c r="I14" s="432">
        <v>6.96</v>
      </c>
      <c r="J14" s="432">
        <v>1.2</v>
      </c>
      <c r="K14" s="432">
        <v>32.96</v>
      </c>
      <c r="L14" s="432">
        <v>181</v>
      </c>
      <c r="M14" s="72">
        <v>60</v>
      </c>
      <c r="N14" s="128">
        <f>F14*M14/1000</f>
        <v>4.8</v>
      </c>
      <c r="O14" s="76"/>
      <c r="P14" s="468"/>
    </row>
    <row r="15" spans="1:16" x14ac:dyDescent="0.2">
      <c r="A15" s="432"/>
      <c r="B15" s="559"/>
      <c r="C15" s="396"/>
      <c r="D15" s="396"/>
      <c r="E15" s="432" t="s">
        <v>32</v>
      </c>
      <c r="F15" s="432">
        <v>10</v>
      </c>
      <c r="G15" s="432"/>
      <c r="H15" s="396"/>
      <c r="I15" s="432">
        <v>2.68</v>
      </c>
      <c r="J15" s="432">
        <v>2.57</v>
      </c>
      <c r="K15" s="432" t="s">
        <v>21</v>
      </c>
      <c r="L15" s="432">
        <v>33.79</v>
      </c>
      <c r="M15" s="72">
        <v>650</v>
      </c>
      <c r="N15" s="128">
        <f t="shared" ref="N15:N78" si="1">F15*M15/1000</f>
        <v>6.5</v>
      </c>
      <c r="O15" s="76"/>
      <c r="P15" s="468"/>
    </row>
    <row r="16" spans="1:16" x14ac:dyDescent="0.2">
      <c r="A16" s="432"/>
      <c r="B16" s="396"/>
      <c r="C16" s="396"/>
      <c r="D16" s="396"/>
      <c r="E16" s="432" t="s">
        <v>33</v>
      </c>
      <c r="F16" s="432">
        <v>10</v>
      </c>
      <c r="G16" s="432"/>
      <c r="H16" s="396"/>
      <c r="I16" s="432">
        <v>0.08</v>
      </c>
      <c r="J16" s="432">
        <v>7.25</v>
      </c>
      <c r="K16" s="432">
        <v>0.26</v>
      </c>
      <c r="L16" s="432">
        <v>66.099999999999994</v>
      </c>
      <c r="M16" s="72">
        <v>670</v>
      </c>
      <c r="N16" s="128">
        <f t="shared" si="1"/>
        <v>6.7</v>
      </c>
      <c r="O16" s="76"/>
      <c r="P16" s="468"/>
    </row>
    <row r="17" spans="1:16" ht="20.399999999999999" x14ac:dyDescent="0.2">
      <c r="A17" s="432"/>
      <c r="B17" s="396" t="s">
        <v>36</v>
      </c>
      <c r="C17" s="396" t="s">
        <v>376</v>
      </c>
      <c r="D17" s="396" t="s">
        <v>377</v>
      </c>
      <c r="E17" s="432" t="s">
        <v>37</v>
      </c>
      <c r="F17" s="432">
        <v>120</v>
      </c>
      <c r="G17" s="432">
        <v>120</v>
      </c>
      <c r="H17" s="396">
        <v>120</v>
      </c>
      <c r="I17" s="432">
        <v>0.48</v>
      </c>
      <c r="J17" s="432">
        <v>0.42</v>
      </c>
      <c r="K17" s="432">
        <v>10.9</v>
      </c>
      <c r="L17" s="77">
        <v>47.52</v>
      </c>
      <c r="M17" s="72">
        <v>150</v>
      </c>
      <c r="N17" s="128">
        <f t="shared" si="1"/>
        <v>18</v>
      </c>
      <c r="O17" s="76"/>
      <c r="P17" s="468"/>
    </row>
    <row r="18" spans="1:16" x14ac:dyDescent="0.2">
      <c r="A18" s="432" t="s">
        <v>38</v>
      </c>
      <c r="B18" s="396" t="s">
        <v>437</v>
      </c>
      <c r="C18" s="396">
        <v>100</v>
      </c>
      <c r="D18" s="396">
        <v>100</v>
      </c>
      <c r="E18" s="432" t="s">
        <v>437</v>
      </c>
      <c r="F18" s="432">
        <v>200</v>
      </c>
      <c r="G18" s="432">
        <v>100</v>
      </c>
      <c r="H18" s="396">
        <v>100</v>
      </c>
      <c r="I18" s="432">
        <v>1</v>
      </c>
      <c r="J18" s="432"/>
      <c r="K18" s="432">
        <v>18.2</v>
      </c>
      <c r="L18" s="432">
        <v>76</v>
      </c>
      <c r="M18" s="72">
        <v>80</v>
      </c>
      <c r="N18" s="128">
        <f t="shared" si="1"/>
        <v>16</v>
      </c>
      <c r="O18" s="79"/>
      <c r="P18" s="468"/>
    </row>
    <row r="19" spans="1:16" x14ac:dyDescent="0.2">
      <c r="A19" s="532" t="s">
        <v>40</v>
      </c>
      <c r="B19" s="558"/>
      <c r="C19" s="392"/>
      <c r="D19" s="392"/>
      <c r="E19" s="77"/>
      <c r="F19" s="77"/>
      <c r="G19" s="77"/>
      <c r="H19" s="418"/>
      <c r="I19" s="77">
        <v>18.82</v>
      </c>
      <c r="J19" s="77">
        <v>21.16</v>
      </c>
      <c r="K19" s="77">
        <v>120.94</v>
      </c>
      <c r="L19" s="77">
        <v>751.5</v>
      </c>
      <c r="M19" s="78"/>
      <c r="N19" s="129">
        <f>SUM(N5:N18)</f>
        <v>69.65146</v>
      </c>
      <c r="O19" s="80"/>
      <c r="P19" s="468"/>
    </row>
    <row r="20" spans="1:16" x14ac:dyDescent="0.2">
      <c r="A20" s="432" t="s">
        <v>41</v>
      </c>
      <c r="B20" s="396"/>
      <c r="C20" s="396"/>
      <c r="D20" s="396"/>
      <c r="E20" s="432"/>
      <c r="F20" s="432"/>
      <c r="G20" s="432"/>
      <c r="H20" s="396"/>
      <c r="I20" s="432"/>
      <c r="J20" s="432"/>
      <c r="K20" s="432"/>
      <c r="L20" s="432"/>
      <c r="M20" s="72"/>
      <c r="N20" s="129"/>
      <c r="P20" s="468"/>
    </row>
    <row r="21" spans="1:16" x14ac:dyDescent="0.2">
      <c r="A21" s="432" t="s">
        <v>42</v>
      </c>
      <c r="B21" s="529" t="s">
        <v>43</v>
      </c>
      <c r="C21" s="393"/>
      <c r="D21" s="393"/>
      <c r="E21" s="432" t="s">
        <v>44</v>
      </c>
      <c r="F21" s="432">
        <v>100</v>
      </c>
      <c r="G21" s="432">
        <v>80</v>
      </c>
      <c r="H21" s="396"/>
      <c r="I21" s="432">
        <v>1.3</v>
      </c>
      <c r="J21" s="432">
        <v>0.08</v>
      </c>
      <c r="K21" s="432">
        <v>6.06</v>
      </c>
      <c r="L21" s="432">
        <v>27.2</v>
      </c>
      <c r="M21" s="72">
        <v>45</v>
      </c>
      <c r="N21" s="128">
        <f t="shared" si="1"/>
        <v>4.5</v>
      </c>
      <c r="P21" s="468"/>
    </row>
    <row r="22" spans="1:16" x14ac:dyDescent="0.2">
      <c r="A22" s="432"/>
      <c r="B22" s="560"/>
      <c r="C22" s="394" t="s">
        <v>380</v>
      </c>
      <c r="D22" s="394" t="s">
        <v>376</v>
      </c>
      <c r="E22" s="432" t="s">
        <v>45</v>
      </c>
      <c r="F22" s="432">
        <v>10</v>
      </c>
      <c r="G22" s="432">
        <v>10</v>
      </c>
      <c r="H22" s="396"/>
      <c r="I22" s="432"/>
      <c r="J22" s="432"/>
      <c r="K22" s="432">
        <v>9.98</v>
      </c>
      <c r="L22" s="432">
        <v>37.9</v>
      </c>
      <c r="M22" s="81">
        <v>80</v>
      </c>
      <c r="N22" s="128">
        <f t="shared" si="1"/>
        <v>0.8</v>
      </c>
      <c r="P22" s="468"/>
    </row>
    <row r="23" spans="1:16" x14ac:dyDescent="0.2">
      <c r="A23" s="432"/>
      <c r="B23" s="395"/>
      <c r="C23" s="395"/>
      <c r="D23" s="395"/>
      <c r="E23" s="432" t="s">
        <v>46</v>
      </c>
      <c r="F23" s="432">
        <v>28.3</v>
      </c>
      <c r="G23" s="432">
        <v>25</v>
      </c>
      <c r="H23" s="396"/>
      <c r="I23" s="432">
        <v>1.0999999999999999E-2</v>
      </c>
      <c r="J23" s="432">
        <v>0.09</v>
      </c>
      <c r="K23" s="432">
        <v>2.04</v>
      </c>
      <c r="L23" s="432">
        <v>11.21</v>
      </c>
      <c r="M23" s="72">
        <v>100</v>
      </c>
      <c r="N23" s="128">
        <f t="shared" si="1"/>
        <v>2.83</v>
      </c>
      <c r="P23" s="468"/>
    </row>
    <row r="24" spans="1:16" x14ac:dyDescent="0.2">
      <c r="A24" s="432"/>
      <c r="B24" s="396"/>
      <c r="C24" s="396"/>
      <c r="D24" s="396"/>
      <c r="E24" s="432" t="s">
        <v>47</v>
      </c>
      <c r="F24" s="432">
        <v>7</v>
      </c>
      <c r="G24" s="432">
        <v>7</v>
      </c>
      <c r="H24" s="396"/>
      <c r="I24" s="432"/>
      <c r="J24" s="432">
        <v>6.93</v>
      </c>
      <c r="K24" s="432"/>
      <c r="L24" s="432">
        <v>62.93</v>
      </c>
      <c r="M24" s="81">
        <v>140</v>
      </c>
      <c r="N24" s="128">
        <f t="shared" si="1"/>
        <v>0.98</v>
      </c>
      <c r="O24" s="79"/>
      <c r="P24" s="468"/>
    </row>
    <row r="25" spans="1:16" x14ac:dyDescent="0.2">
      <c r="A25" s="432" t="s">
        <v>48</v>
      </c>
      <c r="B25" s="559" t="s">
        <v>49</v>
      </c>
      <c r="C25" s="396"/>
      <c r="D25" s="396"/>
      <c r="E25" s="432" t="s">
        <v>50</v>
      </c>
      <c r="F25" s="432">
        <v>25</v>
      </c>
      <c r="G25" s="432">
        <v>20</v>
      </c>
      <c r="H25" s="396"/>
      <c r="I25" s="432">
        <v>0.45</v>
      </c>
      <c r="J25" s="432">
        <v>0.02</v>
      </c>
      <c r="K25" s="432">
        <v>1.1399999999999999</v>
      </c>
      <c r="L25" s="432">
        <v>5.4</v>
      </c>
      <c r="M25" s="72">
        <v>40</v>
      </c>
      <c r="N25" s="128">
        <f t="shared" si="1"/>
        <v>1</v>
      </c>
      <c r="O25" s="76"/>
      <c r="P25" s="468"/>
    </row>
    <row r="26" spans="1:16" x14ac:dyDescent="0.2">
      <c r="A26" s="432"/>
      <c r="B26" s="559"/>
      <c r="C26" s="396" t="s">
        <v>58</v>
      </c>
      <c r="D26" s="396" t="s">
        <v>58</v>
      </c>
      <c r="E26" s="432" t="s">
        <v>51</v>
      </c>
      <c r="F26" s="432">
        <v>100</v>
      </c>
      <c r="G26" s="432">
        <v>72</v>
      </c>
      <c r="H26" s="396"/>
      <c r="I26" s="432">
        <v>2</v>
      </c>
      <c r="J26" s="432">
        <v>0.28999999999999998</v>
      </c>
      <c r="K26" s="432">
        <v>12.46</v>
      </c>
      <c r="L26" s="432">
        <v>57.6</v>
      </c>
      <c r="M26" s="72">
        <v>35</v>
      </c>
      <c r="N26" s="128">
        <f t="shared" si="1"/>
        <v>3.5</v>
      </c>
      <c r="O26" s="76"/>
      <c r="P26" s="468"/>
    </row>
    <row r="27" spans="1:16" x14ac:dyDescent="0.2">
      <c r="A27" s="432"/>
      <c r="B27" s="396"/>
      <c r="C27" s="396"/>
      <c r="D27" s="396"/>
      <c r="E27" s="432" t="s">
        <v>44</v>
      </c>
      <c r="F27" s="432">
        <v>12.5</v>
      </c>
      <c r="G27" s="432">
        <v>10</v>
      </c>
      <c r="H27" s="396"/>
      <c r="I27" s="432">
        <v>0.16</v>
      </c>
      <c r="J27" s="432">
        <v>8.9999999999999993E-3</v>
      </c>
      <c r="K27" s="432">
        <v>0.81</v>
      </c>
      <c r="L27" s="432">
        <v>3.26</v>
      </c>
      <c r="M27" s="72">
        <v>45</v>
      </c>
      <c r="N27" s="128">
        <f t="shared" si="1"/>
        <v>0.5625</v>
      </c>
      <c r="O27" s="76"/>
      <c r="P27" s="468"/>
    </row>
    <row r="28" spans="1:16" x14ac:dyDescent="0.2">
      <c r="A28" s="432"/>
      <c r="B28" s="396"/>
      <c r="C28" s="396"/>
      <c r="D28" s="396"/>
      <c r="E28" s="432" t="s">
        <v>53</v>
      </c>
      <c r="F28" s="432">
        <v>12</v>
      </c>
      <c r="G28" s="432">
        <v>10</v>
      </c>
      <c r="H28" s="396"/>
      <c r="I28" s="432">
        <v>0.17</v>
      </c>
      <c r="J28" s="432">
        <v>0.9</v>
      </c>
      <c r="K28" s="432">
        <v>0.80400000000000005</v>
      </c>
      <c r="L28" s="432">
        <v>4.13</v>
      </c>
      <c r="M28" s="72">
        <v>40</v>
      </c>
      <c r="N28" s="128">
        <f t="shared" si="1"/>
        <v>0.48</v>
      </c>
      <c r="O28" s="76"/>
      <c r="P28" s="468"/>
    </row>
    <row r="29" spans="1:16" x14ac:dyDescent="0.2">
      <c r="A29" s="432"/>
      <c r="B29" s="396"/>
      <c r="C29" s="396"/>
      <c r="D29" s="396"/>
      <c r="E29" s="432" t="s">
        <v>54</v>
      </c>
      <c r="F29" s="432">
        <v>16.7</v>
      </c>
      <c r="G29" s="432">
        <v>15</v>
      </c>
      <c r="H29" s="396"/>
      <c r="I29" s="432">
        <v>0.13</v>
      </c>
      <c r="J29" s="432">
        <v>1.6E-2</v>
      </c>
      <c r="K29" s="432">
        <v>0.38400000000000001</v>
      </c>
      <c r="L29" s="432">
        <v>2.4</v>
      </c>
      <c r="M29" s="72">
        <v>137</v>
      </c>
      <c r="N29" s="128">
        <f t="shared" si="1"/>
        <v>2.2879</v>
      </c>
      <c r="O29" s="76"/>
      <c r="P29" s="468"/>
    </row>
    <row r="30" spans="1:16" x14ac:dyDescent="0.2">
      <c r="A30" s="432"/>
      <c r="B30" s="396"/>
      <c r="C30" s="396"/>
      <c r="D30" s="396"/>
      <c r="E30" s="432" t="s">
        <v>23</v>
      </c>
      <c r="F30" s="432">
        <v>5</v>
      </c>
      <c r="G30" s="432">
        <v>5</v>
      </c>
      <c r="H30" s="396"/>
      <c r="I30" s="432">
        <v>0.04</v>
      </c>
      <c r="J30" s="432">
        <v>3.63</v>
      </c>
      <c r="K30" s="432">
        <v>0.13</v>
      </c>
      <c r="L30" s="432">
        <v>33.049999999999997</v>
      </c>
      <c r="M30" s="72">
        <v>670</v>
      </c>
      <c r="N30" s="128">
        <f t="shared" si="1"/>
        <v>3.35</v>
      </c>
      <c r="O30" s="76"/>
      <c r="P30" s="468"/>
    </row>
    <row r="31" spans="1:16" x14ac:dyDescent="0.2">
      <c r="A31" s="432"/>
      <c r="B31" s="396"/>
      <c r="C31" s="396"/>
      <c r="D31" s="396"/>
      <c r="E31" s="432" t="s">
        <v>55</v>
      </c>
      <c r="F31" s="432">
        <v>179</v>
      </c>
      <c r="G31" s="432"/>
      <c r="H31" s="396"/>
      <c r="I31" s="432">
        <v>0.7</v>
      </c>
      <c r="J31" s="432">
        <v>0.17</v>
      </c>
      <c r="K31" s="432"/>
      <c r="L31" s="432">
        <v>5.25</v>
      </c>
      <c r="M31" s="72">
        <v>0</v>
      </c>
      <c r="N31" s="128">
        <f t="shared" si="1"/>
        <v>0</v>
      </c>
      <c r="O31" s="76"/>
      <c r="P31" s="468"/>
    </row>
    <row r="32" spans="1:16" x14ac:dyDescent="0.2">
      <c r="A32" s="432"/>
      <c r="B32" s="396"/>
      <c r="C32" s="396"/>
      <c r="D32" s="396"/>
      <c r="E32" s="432" t="s">
        <v>22</v>
      </c>
      <c r="F32" s="432">
        <v>1</v>
      </c>
      <c r="G32" s="432"/>
      <c r="H32" s="396"/>
      <c r="I32" s="432" t="s">
        <v>21</v>
      </c>
      <c r="J32" s="432" t="s">
        <v>21</v>
      </c>
      <c r="K32" s="432" t="s">
        <v>21</v>
      </c>
      <c r="L32" s="432" t="s">
        <v>21</v>
      </c>
      <c r="M32" s="72">
        <v>16</v>
      </c>
      <c r="N32" s="128">
        <f t="shared" si="1"/>
        <v>1.6E-2</v>
      </c>
      <c r="O32" s="76"/>
      <c r="P32" s="468"/>
    </row>
    <row r="33" spans="1:16" x14ac:dyDescent="0.2">
      <c r="A33" s="432"/>
      <c r="B33" s="396"/>
      <c r="C33" s="396"/>
      <c r="D33" s="396"/>
      <c r="E33" s="432" t="s">
        <v>56</v>
      </c>
      <c r="F33" s="432">
        <v>40</v>
      </c>
      <c r="G33" s="432">
        <v>40.5</v>
      </c>
      <c r="H33" s="396"/>
      <c r="I33" s="432">
        <v>10</v>
      </c>
      <c r="J33" s="432">
        <v>6.48</v>
      </c>
      <c r="K33" s="432" t="s">
        <v>21</v>
      </c>
      <c r="L33" s="432">
        <v>88.29</v>
      </c>
      <c r="M33" s="72">
        <v>440</v>
      </c>
      <c r="N33" s="128">
        <f t="shared" si="1"/>
        <v>17.600000000000001</v>
      </c>
      <c r="O33" s="76"/>
      <c r="P33" s="468"/>
    </row>
    <row r="34" spans="1:16" x14ac:dyDescent="0.2">
      <c r="A34" s="432"/>
      <c r="B34" s="396"/>
      <c r="C34" s="396"/>
      <c r="D34" s="396"/>
      <c r="E34" s="432" t="s">
        <v>57</v>
      </c>
      <c r="F34" s="432">
        <v>10</v>
      </c>
      <c r="G34" s="432">
        <v>10</v>
      </c>
      <c r="H34" s="396">
        <v>10</v>
      </c>
      <c r="I34" s="432">
        <v>0.24</v>
      </c>
      <c r="J34" s="432">
        <v>2</v>
      </c>
      <c r="K34" s="432">
        <v>0.32</v>
      </c>
      <c r="L34" s="432">
        <v>20.64</v>
      </c>
      <c r="M34" s="72">
        <v>190</v>
      </c>
      <c r="N34" s="128">
        <f t="shared" si="1"/>
        <v>1.9</v>
      </c>
      <c r="O34" s="79"/>
      <c r="P34" s="468"/>
    </row>
    <row r="35" spans="1:16" x14ac:dyDescent="0.2">
      <c r="A35" s="432" t="s">
        <v>59</v>
      </c>
      <c r="B35" s="529" t="s">
        <v>60</v>
      </c>
      <c r="C35" s="393"/>
      <c r="D35" s="393"/>
      <c r="E35" s="432" t="s">
        <v>61</v>
      </c>
      <c r="F35" s="432">
        <v>110</v>
      </c>
      <c r="G35" s="432">
        <v>79.180000000000007</v>
      </c>
      <c r="H35" s="396"/>
      <c r="I35" s="432">
        <v>16.89</v>
      </c>
      <c r="J35" s="432">
        <v>12.9</v>
      </c>
      <c r="K35" s="432"/>
      <c r="L35" s="432">
        <v>165.5</v>
      </c>
      <c r="M35" s="72">
        <v>440</v>
      </c>
      <c r="N35" s="128">
        <f t="shared" si="1"/>
        <v>48.4</v>
      </c>
      <c r="O35" s="76"/>
      <c r="P35" s="468"/>
    </row>
    <row r="36" spans="1:16" x14ac:dyDescent="0.2">
      <c r="A36" s="432"/>
      <c r="B36" s="560"/>
      <c r="C36" s="394" t="s">
        <v>68</v>
      </c>
      <c r="D36" s="394" t="s">
        <v>68</v>
      </c>
      <c r="E36" s="432" t="s">
        <v>52</v>
      </c>
      <c r="F36" s="432">
        <v>5</v>
      </c>
      <c r="G36" s="432">
        <v>5</v>
      </c>
      <c r="H36" s="396"/>
      <c r="I36" s="432" t="s">
        <v>21</v>
      </c>
      <c r="J36" s="432">
        <v>4.99</v>
      </c>
      <c r="K36" s="432" t="s">
        <v>21</v>
      </c>
      <c r="L36" s="432">
        <v>44.95</v>
      </c>
      <c r="M36" s="72">
        <v>140</v>
      </c>
      <c r="N36" s="128">
        <f t="shared" si="1"/>
        <v>0.7</v>
      </c>
      <c r="O36" s="76"/>
      <c r="P36" s="468"/>
    </row>
    <row r="37" spans="1:16" x14ac:dyDescent="0.2">
      <c r="A37" s="432"/>
      <c r="B37" s="395"/>
      <c r="C37" s="395"/>
      <c r="D37" s="395"/>
      <c r="E37" s="432" t="s">
        <v>62</v>
      </c>
      <c r="F37" s="432">
        <v>18</v>
      </c>
      <c r="G37" s="432">
        <v>15.12</v>
      </c>
      <c r="H37" s="396"/>
      <c r="I37" s="432">
        <v>0.25</v>
      </c>
      <c r="J37" s="432" t="s">
        <v>21</v>
      </c>
      <c r="K37" s="432">
        <v>1.48</v>
      </c>
      <c r="L37" s="432">
        <v>6.2</v>
      </c>
      <c r="M37" s="72">
        <v>40</v>
      </c>
      <c r="N37" s="128">
        <f t="shared" si="1"/>
        <v>0.72</v>
      </c>
      <c r="O37" s="80"/>
      <c r="P37" s="468"/>
    </row>
    <row r="38" spans="1:16" x14ac:dyDescent="0.2">
      <c r="A38" s="432"/>
      <c r="B38" s="396"/>
      <c r="C38" s="396"/>
      <c r="D38" s="396"/>
      <c r="E38" s="432" t="s">
        <v>452</v>
      </c>
      <c r="F38" s="432">
        <v>4.8</v>
      </c>
      <c r="G38" s="432">
        <v>4.8</v>
      </c>
      <c r="H38" s="396"/>
      <c r="I38" s="432">
        <v>0.23</v>
      </c>
      <c r="J38" s="432" t="s">
        <v>21</v>
      </c>
      <c r="K38" s="432">
        <v>0.97</v>
      </c>
      <c r="L38" s="432">
        <v>2.16</v>
      </c>
      <c r="M38" s="72">
        <v>175</v>
      </c>
      <c r="N38" s="128">
        <f>F38*M38/1000</f>
        <v>0.84</v>
      </c>
      <c r="O38" s="76"/>
      <c r="P38" s="468"/>
    </row>
    <row r="39" spans="1:16" x14ac:dyDescent="0.2">
      <c r="A39" s="432"/>
      <c r="B39" s="396"/>
      <c r="C39" s="396"/>
      <c r="D39" s="396"/>
      <c r="E39" s="432" t="s">
        <v>65</v>
      </c>
      <c r="F39" s="432">
        <v>4</v>
      </c>
      <c r="G39" s="432">
        <v>4</v>
      </c>
      <c r="H39" s="396"/>
      <c r="I39" s="432">
        <v>0.41</v>
      </c>
      <c r="J39" s="432">
        <v>4.3999999999999997E-2</v>
      </c>
      <c r="K39" s="432">
        <v>2.76</v>
      </c>
      <c r="L39" s="432">
        <v>13.36</v>
      </c>
      <c r="M39" s="72">
        <v>40</v>
      </c>
      <c r="N39" s="128">
        <f t="shared" si="1"/>
        <v>0.16</v>
      </c>
      <c r="O39" s="80"/>
      <c r="P39" s="468"/>
    </row>
    <row r="40" spans="1:16" x14ac:dyDescent="0.2">
      <c r="A40" s="432"/>
      <c r="B40" s="396"/>
      <c r="C40" s="396"/>
      <c r="D40" s="396"/>
      <c r="E40" s="432" t="s">
        <v>22</v>
      </c>
      <c r="F40" s="432">
        <v>1</v>
      </c>
      <c r="G40" s="432">
        <v>1</v>
      </c>
      <c r="H40" s="396"/>
      <c r="I40" s="432"/>
      <c r="J40" s="432"/>
      <c r="K40" s="432"/>
      <c r="L40" s="432"/>
      <c r="M40" s="81">
        <v>16</v>
      </c>
      <c r="N40" s="128">
        <f t="shared" si="1"/>
        <v>1.6E-2</v>
      </c>
      <c r="O40" s="79"/>
      <c r="P40" s="468"/>
    </row>
    <row r="41" spans="1:16" x14ac:dyDescent="0.2">
      <c r="A41" s="432" t="s">
        <v>69</v>
      </c>
      <c r="B41" s="529" t="s">
        <v>70</v>
      </c>
      <c r="C41" s="393"/>
      <c r="D41" s="393"/>
      <c r="E41" s="432" t="s">
        <v>51</v>
      </c>
      <c r="F41" s="432">
        <v>250.5</v>
      </c>
      <c r="G41" s="432">
        <v>180</v>
      </c>
      <c r="H41" s="396"/>
      <c r="I41" s="432">
        <v>5.01</v>
      </c>
      <c r="J41" s="432">
        <v>0.72</v>
      </c>
      <c r="K41" s="432">
        <v>31.19</v>
      </c>
      <c r="L41" s="432">
        <v>144.29</v>
      </c>
      <c r="M41" s="72">
        <v>35</v>
      </c>
      <c r="N41" s="128">
        <f t="shared" si="1"/>
        <v>8.7675000000000001</v>
      </c>
      <c r="O41" s="76"/>
      <c r="P41" s="468"/>
    </row>
    <row r="42" spans="1:16" x14ac:dyDescent="0.2">
      <c r="A42" s="432"/>
      <c r="B42" s="560"/>
      <c r="C42" s="394">
        <v>130</v>
      </c>
      <c r="D42" s="394">
        <v>180</v>
      </c>
      <c r="E42" s="432" t="s">
        <v>19</v>
      </c>
      <c r="F42" s="432">
        <v>24</v>
      </c>
      <c r="G42" s="432">
        <v>23.76</v>
      </c>
      <c r="H42" s="396"/>
      <c r="I42" s="432">
        <v>0.67</v>
      </c>
      <c r="J42" s="432">
        <v>0.76</v>
      </c>
      <c r="K42" s="432">
        <v>1.1200000000000001</v>
      </c>
      <c r="L42" s="432">
        <v>13.9</v>
      </c>
      <c r="M42" s="72">
        <v>65</v>
      </c>
      <c r="N42" s="128">
        <f t="shared" si="1"/>
        <v>1.56</v>
      </c>
      <c r="O42" s="76"/>
      <c r="P42" s="468"/>
    </row>
    <row r="43" spans="1:16" x14ac:dyDescent="0.2">
      <c r="A43" s="432"/>
      <c r="B43" s="395"/>
      <c r="C43" s="395"/>
      <c r="D43" s="395"/>
      <c r="E43" s="432" t="s">
        <v>23</v>
      </c>
      <c r="F43" s="432">
        <v>5.2</v>
      </c>
      <c r="G43" s="432"/>
      <c r="H43" s="396"/>
      <c r="I43" s="432">
        <v>0.04</v>
      </c>
      <c r="J43" s="432">
        <v>3.77</v>
      </c>
      <c r="K43" s="432">
        <v>0.13</v>
      </c>
      <c r="L43" s="432">
        <v>34.369999999999997</v>
      </c>
      <c r="M43" s="72">
        <v>670</v>
      </c>
      <c r="N43" s="128">
        <f t="shared" si="1"/>
        <v>3.484</v>
      </c>
      <c r="O43" s="76"/>
      <c r="P43" s="468"/>
    </row>
    <row r="44" spans="1:16" x14ac:dyDescent="0.2">
      <c r="A44" s="432"/>
      <c r="B44" s="396"/>
      <c r="C44" s="396"/>
      <c r="D44" s="396"/>
      <c r="E44" s="432" t="s">
        <v>22</v>
      </c>
      <c r="F44" s="432">
        <v>1.5</v>
      </c>
      <c r="G44" s="432"/>
      <c r="H44" s="396"/>
      <c r="I44" s="432" t="s">
        <v>21</v>
      </c>
      <c r="J44" s="432" t="s">
        <v>21</v>
      </c>
      <c r="K44" s="432" t="s">
        <v>21</v>
      </c>
      <c r="L44" s="432" t="s">
        <v>21</v>
      </c>
      <c r="M44" s="72">
        <v>16</v>
      </c>
      <c r="N44" s="128">
        <f t="shared" si="1"/>
        <v>2.4E-2</v>
      </c>
      <c r="O44" s="79"/>
      <c r="P44" s="468"/>
    </row>
    <row r="45" spans="1:16" x14ac:dyDescent="0.2">
      <c r="A45" s="432" t="s">
        <v>71</v>
      </c>
      <c r="B45" s="559" t="s">
        <v>163</v>
      </c>
      <c r="C45" s="396"/>
      <c r="D45" s="396"/>
      <c r="E45" s="432" t="s">
        <v>330</v>
      </c>
      <c r="F45" s="432">
        <v>25</v>
      </c>
      <c r="G45" s="432">
        <v>25</v>
      </c>
      <c r="H45" s="396"/>
      <c r="I45" s="432">
        <v>0.56999999999999995</v>
      </c>
      <c r="J45" s="432" t="s">
        <v>21</v>
      </c>
      <c r="K45" s="432">
        <v>14.45</v>
      </c>
      <c r="L45" s="432">
        <v>60.5</v>
      </c>
      <c r="M45" s="72">
        <v>148</v>
      </c>
      <c r="N45" s="128">
        <f t="shared" si="1"/>
        <v>3.7</v>
      </c>
      <c r="O45" s="76"/>
      <c r="P45" s="468"/>
    </row>
    <row r="46" spans="1:16" x14ac:dyDescent="0.2">
      <c r="A46" s="432"/>
      <c r="B46" s="559"/>
      <c r="C46" s="396">
        <v>200</v>
      </c>
      <c r="D46" s="396">
        <v>200</v>
      </c>
      <c r="E46" s="432" t="s">
        <v>20</v>
      </c>
      <c r="F46" s="432">
        <v>20</v>
      </c>
      <c r="G46" s="432">
        <v>20</v>
      </c>
      <c r="H46" s="396"/>
      <c r="I46" s="432" t="s">
        <v>21</v>
      </c>
      <c r="J46" s="432" t="s">
        <v>21</v>
      </c>
      <c r="K46" s="432">
        <v>19.96</v>
      </c>
      <c r="L46" s="432">
        <v>75.8</v>
      </c>
      <c r="M46" s="72">
        <v>80</v>
      </c>
      <c r="N46" s="128">
        <f t="shared" si="1"/>
        <v>1.6</v>
      </c>
      <c r="O46" s="79"/>
      <c r="P46" s="468"/>
    </row>
    <row r="47" spans="1:16" x14ac:dyDescent="0.2">
      <c r="A47" s="432"/>
      <c r="B47" s="396" t="s">
        <v>72</v>
      </c>
      <c r="C47" s="396" t="s">
        <v>378</v>
      </c>
      <c r="D47" s="396" t="s">
        <v>379</v>
      </c>
      <c r="E47" s="83" t="s">
        <v>73</v>
      </c>
      <c r="F47" s="83">
        <v>40</v>
      </c>
      <c r="G47" s="83">
        <v>40</v>
      </c>
      <c r="H47" s="84">
        <v>40</v>
      </c>
      <c r="I47" s="432">
        <v>3.48</v>
      </c>
      <c r="J47" s="432">
        <v>0.6</v>
      </c>
      <c r="K47" s="432">
        <v>16</v>
      </c>
      <c r="L47" s="432">
        <v>83.6</v>
      </c>
      <c r="M47" s="72">
        <v>65</v>
      </c>
      <c r="N47" s="128">
        <f t="shared" si="1"/>
        <v>2.6</v>
      </c>
      <c r="O47" s="76"/>
      <c r="P47" s="468"/>
    </row>
    <row r="48" spans="1:16" x14ac:dyDescent="0.2">
      <c r="A48" s="432"/>
      <c r="B48" s="432"/>
      <c r="C48" s="432"/>
      <c r="D48" s="432"/>
      <c r="E48" s="432" t="s">
        <v>74</v>
      </c>
      <c r="F48" s="432">
        <v>80</v>
      </c>
      <c r="G48" s="432">
        <v>80</v>
      </c>
      <c r="H48" s="396">
        <v>80</v>
      </c>
      <c r="I48" s="432">
        <v>5.28</v>
      </c>
      <c r="J48" s="432">
        <v>0.96</v>
      </c>
      <c r="K48" s="432">
        <v>28.24</v>
      </c>
      <c r="L48" s="432">
        <v>144.80000000000001</v>
      </c>
      <c r="M48" s="72">
        <v>51</v>
      </c>
      <c r="N48" s="128">
        <f t="shared" si="1"/>
        <v>4.08</v>
      </c>
      <c r="O48" s="85"/>
      <c r="P48" s="468"/>
    </row>
    <row r="49" spans="1:16" x14ac:dyDescent="0.2">
      <c r="A49" s="432" t="s">
        <v>75</v>
      </c>
      <c r="B49" s="559" t="s">
        <v>76</v>
      </c>
      <c r="C49" s="396"/>
      <c r="D49" s="396"/>
      <c r="E49" s="432" t="s">
        <v>77</v>
      </c>
      <c r="F49" s="432">
        <v>40</v>
      </c>
      <c r="G49" s="432">
        <v>40</v>
      </c>
      <c r="H49" s="396"/>
      <c r="I49" s="432">
        <v>4.12</v>
      </c>
      <c r="J49" s="432">
        <v>0.44</v>
      </c>
      <c r="K49" s="432">
        <v>27.6</v>
      </c>
      <c r="L49" s="432">
        <v>167</v>
      </c>
      <c r="M49" s="72">
        <v>40</v>
      </c>
      <c r="N49" s="128">
        <f t="shared" si="1"/>
        <v>1.6</v>
      </c>
      <c r="O49" s="76"/>
      <c r="P49" s="468"/>
    </row>
    <row r="50" spans="1:16" x14ac:dyDescent="0.2">
      <c r="A50" s="432"/>
      <c r="B50" s="559"/>
      <c r="C50" s="396">
        <v>84</v>
      </c>
      <c r="D50" s="396">
        <v>84</v>
      </c>
      <c r="E50" s="432" t="s">
        <v>78</v>
      </c>
      <c r="F50" s="432">
        <v>2.2999999999999998</v>
      </c>
      <c r="G50" s="432">
        <v>2.2999999999999998</v>
      </c>
      <c r="H50" s="396"/>
      <c r="I50" s="432">
        <v>0.23</v>
      </c>
      <c r="J50" s="432">
        <v>0.02</v>
      </c>
      <c r="K50" s="432">
        <v>0.09</v>
      </c>
      <c r="L50" s="432">
        <v>49.57</v>
      </c>
      <c r="M50" s="72">
        <v>40</v>
      </c>
      <c r="N50" s="128">
        <f t="shared" si="1"/>
        <v>9.1999999999999998E-2</v>
      </c>
      <c r="O50" s="76"/>
      <c r="P50" s="468"/>
    </row>
    <row r="51" spans="1:16" x14ac:dyDescent="0.2">
      <c r="A51" s="432"/>
      <c r="B51" s="396"/>
      <c r="C51" s="396"/>
      <c r="D51" s="396"/>
      <c r="E51" s="432" t="s">
        <v>453</v>
      </c>
      <c r="F51" s="432">
        <v>0.8</v>
      </c>
      <c r="G51" s="432"/>
      <c r="H51" s="396"/>
      <c r="I51" s="432">
        <v>0.26</v>
      </c>
      <c r="J51" s="432">
        <v>0.24</v>
      </c>
      <c r="K51" s="432">
        <v>0.01</v>
      </c>
      <c r="L51" s="432">
        <v>3.9</v>
      </c>
      <c r="M51" s="72">
        <v>12</v>
      </c>
      <c r="N51" s="128">
        <f>F51*M51</f>
        <v>9.6000000000000014</v>
      </c>
      <c r="O51" s="76"/>
      <c r="P51" s="468"/>
    </row>
    <row r="52" spans="1:16" x14ac:dyDescent="0.2">
      <c r="A52" s="432"/>
      <c r="B52" s="396"/>
      <c r="C52" s="396"/>
      <c r="D52" s="396"/>
      <c r="E52" s="432" t="s">
        <v>20</v>
      </c>
      <c r="F52" s="432">
        <v>21.15</v>
      </c>
      <c r="G52" s="432">
        <v>21.15</v>
      </c>
      <c r="H52" s="396"/>
      <c r="I52" s="432" t="s">
        <v>21</v>
      </c>
      <c r="J52" s="432" t="s">
        <v>21</v>
      </c>
      <c r="K52" s="432">
        <v>21.1</v>
      </c>
      <c r="L52" s="432">
        <v>80.16</v>
      </c>
      <c r="M52" s="72">
        <v>80</v>
      </c>
      <c r="N52" s="128">
        <f t="shared" si="1"/>
        <v>1.6919999999999999</v>
      </c>
      <c r="O52" s="76"/>
      <c r="P52" s="468"/>
    </row>
    <row r="53" spans="1:16" x14ac:dyDescent="0.2">
      <c r="A53" s="432"/>
      <c r="B53" s="396"/>
      <c r="C53" s="396"/>
      <c r="D53" s="396"/>
      <c r="E53" s="432" t="s">
        <v>23</v>
      </c>
      <c r="F53" s="432">
        <v>9.6</v>
      </c>
      <c r="G53" s="432">
        <v>9.6</v>
      </c>
      <c r="H53" s="396"/>
      <c r="I53" s="432">
        <v>0.08</v>
      </c>
      <c r="J53" s="432">
        <v>6.96</v>
      </c>
      <c r="K53" s="432">
        <v>0.25</v>
      </c>
      <c r="L53" s="432">
        <v>63.46</v>
      </c>
      <c r="M53" s="72">
        <v>670</v>
      </c>
      <c r="N53" s="128">
        <f t="shared" si="1"/>
        <v>6.4320000000000004</v>
      </c>
      <c r="O53" s="76"/>
      <c r="P53" s="468"/>
    </row>
    <row r="54" spans="1:16" x14ac:dyDescent="0.2">
      <c r="A54" s="432"/>
      <c r="B54" s="396"/>
      <c r="C54" s="396"/>
      <c r="D54" s="396"/>
      <c r="E54" s="432" t="s">
        <v>19</v>
      </c>
      <c r="F54" s="432">
        <v>7.55</v>
      </c>
      <c r="G54" s="432">
        <v>7.55</v>
      </c>
      <c r="H54" s="396"/>
      <c r="I54" s="432">
        <v>0.21</v>
      </c>
      <c r="J54" s="432">
        <v>0.24</v>
      </c>
      <c r="K54" s="432">
        <v>0.35</v>
      </c>
      <c r="L54" s="432">
        <v>4.37</v>
      </c>
      <c r="M54" s="72">
        <v>65</v>
      </c>
      <c r="N54" s="128">
        <f t="shared" si="1"/>
        <v>0.49075000000000002</v>
      </c>
      <c r="O54" s="80"/>
      <c r="P54" s="468"/>
    </row>
    <row r="55" spans="1:16" x14ac:dyDescent="0.2">
      <c r="A55" s="432"/>
      <c r="B55" s="396"/>
      <c r="C55" s="396"/>
      <c r="D55" s="396"/>
      <c r="E55" s="432" t="s">
        <v>81</v>
      </c>
      <c r="F55" s="432">
        <v>0.19</v>
      </c>
      <c r="G55" s="432">
        <v>0.19</v>
      </c>
      <c r="H55" s="396"/>
      <c r="I55" s="432" t="s">
        <v>21</v>
      </c>
      <c r="J55" s="432" t="s">
        <v>21</v>
      </c>
      <c r="K55" s="432" t="s">
        <v>21</v>
      </c>
      <c r="L55" s="432" t="s">
        <v>21</v>
      </c>
      <c r="M55" s="81">
        <v>480</v>
      </c>
      <c r="N55" s="128">
        <f t="shared" si="1"/>
        <v>9.1200000000000003E-2</v>
      </c>
      <c r="O55" s="76"/>
      <c r="P55" s="468"/>
    </row>
    <row r="56" spans="1:16" x14ac:dyDescent="0.2">
      <c r="A56" s="432"/>
      <c r="B56" s="396"/>
      <c r="C56" s="396"/>
      <c r="D56" s="396"/>
      <c r="E56" s="432" t="s">
        <v>82</v>
      </c>
      <c r="F56" s="432">
        <v>0.25</v>
      </c>
      <c r="G56" s="432">
        <v>0.25</v>
      </c>
      <c r="H56" s="396"/>
      <c r="I56" s="432" t="s">
        <v>21</v>
      </c>
      <c r="J56" s="432">
        <v>0.249</v>
      </c>
      <c r="K56" s="432" t="s">
        <v>21</v>
      </c>
      <c r="L56" s="432">
        <v>2.25</v>
      </c>
      <c r="M56" s="72">
        <v>140</v>
      </c>
      <c r="N56" s="128">
        <f t="shared" si="1"/>
        <v>3.5000000000000003E-2</v>
      </c>
      <c r="O56" s="80"/>
      <c r="P56" s="468"/>
    </row>
    <row r="57" spans="1:16" x14ac:dyDescent="0.2">
      <c r="A57" s="532" t="s">
        <v>84</v>
      </c>
      <c r="B57" s="558"/>
      <c r="C57" s="392"/>
      <c r="D57" s="392"/>
      <c r="E57" s="432"/>
      <c r="F57" s="432"/>
      <c r="G57" s="432"/>
      <c r="H57" s="396"/>
      <c r="I57" s="77" t="e">
        <f>#REF!+#REF!+#REF!+#REF!+#REF!+#REF!+#REF!</f>
        <v>#REF!</v>
      </c>
      <c r="J57" s="77" t="e">
        <f>#REF!+#REF!+#REF!+#REF!+#REF!+#REF!+#REF!</f>
        <v>#REF!</v>
      </c>
      <c r="K57" s="77" t="e">
        <f>#REF!+#REF!+#REF!+#REF!+#REF!+#REF!+#REF!</f>
        <v>#REF!</v>
      </c>
      <c r="L57" s="77" t="e">
        <f>#REF!+#REF!+#REF!+#REF!+#REF!+#REF!+#REF!</f>
        <v>#REF!</v>
      </c>
      <c r="M57" s="77"/>
      <c r="N57" s="129">
        <f>SUM(N21:N56)</f>
        <v>136.49084999999997</v>
      </c>
      <c r="O57" s="86"/>
      <c r="P57" s="468"/>
    </row>
    <row r="58" spans="1:16" x14ac:dyDescent="0.2">
      <c r="A58" s="617" t="s">
        <v>85</v>
      </c>
      <c r="B58" s="618"/>
      <c r="C58" s="434"/>
      <c r="D58" s="434"/>
      <c r="E58" s="435"/>
      <c r="F58" s="435"/>
      <c r="G58" s="435"/>
      <c r="H58" s="436"/>
      <c r="I58" s="437" t="e">
        <f>I57+I19</f>
        <v>#REF!</v>
      </c>
      <c r="J58" s="437" t="e">
        <f>J57+J19</f>
        <v>#REF!</v>
      </c>
      <c r="K58" s="437" t="e">
        <f>K57+K19</f>
        <v>#REF!</v>
      </c>
      <c r="L58" s="437" t="e">
        <f>L57+L19</f>
        <v>#REF!</v>
      </c>
      <c r="M58" s="437"/>
      <c r="N58" s="438">
        <f>N19+N57</f>
        <v>206.14230999999995</v>
      </c>
      <c r="O58" s="89"/>
      <c r="P58" s="468"/>
    </row>
    <row r="59" spans="1:16" ht="22.5" customHeight="1" x14ac:dyDescent="0.2">
      <c r="A59" s="418" t="s">
        <v>1</v>
      </c>
      <c r="B59" s="391" t="s">
        <v>2</v>
      </c>
      <c r="C59" s="391"/>
      <c r="D59" s="391"/>
      <c r="E59" s="418" t="s">
        <v>3</v>
      </c>
      <c r="F59" s="418" t="s">
        <v>4</v>
      </c>
      <c r="G59" s="418" t="s">
        <v>5</v>
      </c>
      <c r="H59" s="418" t="s">
        <v>6</v>
      </c>
      <c r="I59" s="418" t="s">
        <v>7</v>
      </c>
      <c r="J59" s="418" t="s">
        <v>8</v>
      </c>
      <c r="K59" s="418" t="s">
        <v>9</v>
      </c>
      <c r="L59" s="418" t="s">
        <v>10</v>
      </c>
      <c r="M59" s="72" t="s">
        <v>11</v>
      </c>
      <c r="N59" s="128"/>
      <c r="P59" s="468"/>
    </row>
    <row r="60" spans="1:16" x14ac:dyDescent="0.2">
      <c r="A60" s="619" t="s">
        <v>331</v>
      </c>
      <c r="B60" s="620"/>
      <c r="C60" s="397"/>
      <c r="D60" s="397"/>
      <c r="E60" s="77"/>
      <c r="F60" s="77"/>
      <c r="G60" s="77"/>
      <c r="H60" s="418"/>
      <c r="I60" s="77"/>
      <c r="J60" s="77"/>
      <c r="K60" s="77"/>
      <c r="L60" s="77"/>
      <c r="M60" s="72"/>
      <c r="N60" s="128"/>
      <c r="P60" s="468"/>
    </row>
    <row r="61" spans="1:16" x14ac:dyDescent="0.2">
      <c r="A61" s="574" t="s">
        <v>14</v>
      </c>
      <c r="B61" s="575"/>
      <c r="C61" s="404"/>
      <c r="D61" s="404"/>
      <c r="E61" s="432"/>
      <c r="F61" s="432"/>
      <c r="G61" s="432"/>
      <c r="H61" s="396"/>
      <c r="I61" s="432"/>
      <c r="J61" s="432"/>
      <c r="K61" s="432"/>
      <c r="L61" s="432"/>
      <c r="M61" s="72"/>
      <c r="N61" s="128"/>
      <c r="P61" s="468"/>
    </row>
    <row r="62" spans="1:16" ht="11.25" customHeight="1" x14ac:dyDescent="0.2">
      <c r="A62" s="432" t="s">
        <v>135</v>
      </c>
      <c r="B62" s="529" t="s">
        <v>136</v>
      </c>
      <c r="C62" s="393" t="s">
        <v>382</v>
      </c>
      <c r="D62" s="393" t="s">
        <v>381</v>
      </c>
      <c r="E62" s="432" t="s">
        <v>137</v>
      </c>
      <c r="F62" s="432">
        <v>83</v>
      </c>
      <c r="G62" s="432">
        <v>82</v>
      </c>
      <c r="H62" s="396"/>
      <c r="I62" s="432">
        <v>14.9</v>
      </c>
      <c r="J62" s="432">
        <v>0.5</v>
      </c>
      <c r="K62" s="432">
        <v>1.49</v>
      </c>
      <c r="L62" s="432">
        <v>73.040000000000006</v>
      </c>
      <c r="M62" s="72">
        <v>310</v>
      </c>
      <c r="N62" s="128">
        <f t="shared" si="1"/>
        <v>25.73</v>
      </c>
      <c r="P62" s="468"/>
    </row>
    <row r="63" spans="1:16" x14ac:dyDescent="0.2">
      <c r="A63" s="432"/>
      <c r="B63" s="530"/>
      <c r="C63" s="395"/>
      <c r="D63" s="395"/>
      <c r="E63" s="432" t="s">
        <v>20</v>
      </c>
      <c r="F63" s="432">
        <v>10</v>
      </c>
      <c r="G63" s="432">
        <v>10</v>
      </c>
      <c r="H63" s="396"/>
      <c r="I63" s="432" t="s">
        <v>21</v>
      </c>
      <c r="J63" s="432" t="s">
        <v>21</v>
      </c>
      <c r="K63" s="432">
        <v>9.98</v>
      </c>
      <c r="L63" s="432">
        <v>37.9</v>
      </c>
      <c r="M63" s="72">
        <v>80</v>
      </c>
      <c r="N63" s="128">
        <f t="shared" si="1"/>
        <v>0.8</v>
      </c>
      <c r="P63" s="468"/>
    </row>
    <row r="64" spans="1:16" x14ac:dyDescent="0.2">
      <c r="A64" s="432" t="s">
        <v>138</v>
      </c>
      <c r="B64" s="409"/>
      <c r="C64" s="409"/>
      <c r="D64" s="409"/>
      <c r="E64" s="432" t="s">
        <v>454</v>
      </c>
      <c r="F64" s="432">
        <v>0.06</v>
      </c>
      <c r="G64" s="432">
        <v>12</v>
      </c>
      <c r="H64" s="396"/>
      <c r="I64" s="432">
        <v>1.52</v>
      </c>
      <c r="J64" s="432">
        <v>1.1499999999999999</v>
      </c>
      <c r="K64" s="432"/>
      <c r="L64" s="432">
        <v>16.39</v>
      </c>
      <c r="M64" s="72">
        <v>12</v>
      </c>
      <c r="N64" s="128">
        <f>F64*M64</f>
        <v>0.72</v>
      </c>
      <c r="P64" s="468"/>
    </row>
    <row r="65" spans="1:16" x14ac:dyDescent="0.2">
      <c r="A65" s="432"/>
      <c r="B65" s="409"/>
      <c r="C65" s="409"/>
      <c r="D65" s="409"/>
      <c r="E65" s="432" t="s">
        <v>139</v>
      </c>
      <c r="F65" s="432">
        <v>5</v>
      </c>
      <c r="G65" s="432">
        <v>5</v>
      </c>
      <c r="H65" s="396"/>
      <c r="I65" s="432">
        <v>0.04</v>
      </c>
      <c r="J65" s="432">
        <v>3.63</v>
      </c>
      <c r="K65" s="432">
        <v>0.13</v>
      </c>
      <c r="L65" s="432">
        <v>33.049999999999997</v>
      </c>
      <c r="M65" s="72">
        <v>670</v>
      </c>
      <c r="N65" s="128">
        <f t="shared" si="1"/>
        <v>3.35</v>
      </c>
      <c r="P65" s="468"/>
    </row>
    <row r="66" spans="1:16" x14ac:dyDescent="0.2">
      <c r="A66" s="432"/>
      <c r="B66" s="409"/>
      <c r="C66" s="409"/>
      <c r="D66" s="409"/>
      <c r="E66" s="432" t="s">
        <v>94</v>
      </c>
      <c r="F66" s="432">
        <v>5</v>
      </c>
      <c r="G66" s="432">
        <v>5</v>
      </c>
      <c r="H66" s="396"/>
      <c r="I66" s="432">
        <v>0.28000000000000003</v>
      </c>
      <c r="J66" s="432">
        <v>0.04</v>
      </c>
      <c r="K66" s="432">
        <v>1.81</v>
      </c>
      <c r="L66" s="432">
        <v>8.27</v>
      </c>
      <c r="M66" s="72">
        <v>100</v>
      </c>
      <c r="N66" s="128">
        <f t="shared" si="1"/>
        <v>0.5</v>
      </c>
      <c r="P66" s="468"/>
    </row>
    <row r="67" spans="1:16" x14ac:dyDescent="0.2">
      <c r="A67" s="432"/>
      <c r="B67" s="409"/>
      <c r="C67" s="409"/>
      <c r="D67" s="409"/>
      <c r="E67" s="432" t="s">
        <v>57</v>
      </c>
      <c r="F67" s="432">
        <v>5</v>
      </c>
      <c r="G67" s="432">
        <v>5</v>
      </c>
      <c r="H67" s="396"/>
      <c r="I67" s="432">
        <v>0.14000000000000001</v>
      </c>
      <c r="J67" s="432">
        <v>1</v>
      </c>
      <c r="K67" s="432">
        <v>0.16</v>
      </c>
      <c r="L67" s="432">
        <v>10.3</v>
      </c>
      <c r="M67" s="72">
        <v>190</v>
      </c>
      <c r="N67" s="128">
        <f t="shared" si="1"/>
        <v>0.95</v>
      </c>
      <c r="P67" s="468"/>
    </row>
    <row r="68" spans="1:16" x14ac:dyDescent="0.2">
      <c r="A68" s="432"/>
      <c r="B68" s="409"/>
      <c r="C68" s="409"/>
      <c r="D68" s="409"/>
      <c r="E68" s="432" t="s">
        <v>22</v>
      </c>
      <c r="F68" s="432">
        <v>0.5</v>
      </c>
      <c r="G68" s="432">
        <v>0.5</v>
      </c>
      <c r="H68" s="396"/>
      <c r="I68" s="432" t="s">
        <v>21</v>
      </c>
      <c r="J68" s="432" t="s">
        <v>21</v>
      </c>
      <c r="K68" s="432" t="s">
        <v>21</v>
      </c>
      <c r="L68" s="432" t="s">
        <v>21</v>
      </c>
      <c r="M68" s="72">
        <v>16</v>
      </c>
      <c r="N68" s="128">
        <f t="shared" si="1"/>
        <v>8.0000000000000002E-3</v>
      </c>
      <c r="P68" s="468"/>
    </row>
    <row r="69" spans="1:16" x14ac:dyDescent="0.2">
      <c r="A69" s="432"/>
      <c r="B69" s="409"/>
      <c r="C69" s="409"/>
      <c r="D69" s="409"/>
      <c r="E69" s="432" t="s">
        <v>140</v>
      </c>
      <c r="F69" s="432">
        <v>10</v>
      </c>
      <c r="G69" s="432">
        <v>10</v>
      </c>
      <c r="H69" s="396"/>
      <c r="I69" s="432">
        <v>0.08</v>
      </c>
      <c r="J69" s="432">
        <v>7.25</v>
      </c>
      <c r="K69" s="432">
        <v>0.26</v>
      </c>
      <c r="L69" s="432">
        <v>66.099999999999994</v>
      </c>
      <c r="M69" s="72">
        <v>670</v>
      </c>
      <c r="N69" s="128">
        <f t="shared" si="1"/>
        <v>6.7</v>
      </c>
      <c r="P69" s="468"/>
    </row>
    <row r="70" spans="1:16" x14ac:dyDescent="0.2">
      <c r="A70" s="432"/>
      <c r="B70" s="409"/>
      <c r="C70" s="409"/>
      <c r="D70" s="409"/>
      <c r="E70" s="432" t="s">
        <v>107</v>
      </c>
      <c r="F70" s="432">
        <v>46</v>
      </c>
      <c r="G70" s="432">
        <v>28</v>
      </c>
      <c r="H70" s="396"/>
      <c r="I70" s="432">
        <v>0.18</v>
      </c>
      <c r="J70" s="432">
        <v>0.16</v>
      </c>
      <c r="K70" s="432">
        <v>4.0999999999999996</v>
      </c>
      <c r="L70" s="432">
        <v>18.22</v>
      </c>
      <c r="M70" s="72">
        <v>100</v>
      </c>
      <c r="N70" s="128">
        <f t="shared" si="1"/>
        <v>4.5999999999999996</v>
      </c>
      <c r="P70" s="468"/>
    </row>
    <row r="71" spans="1:16" x14ac:dyDescent="0.2">
      <c r="A71" s="432"/>
      <c r="B71" s="531" t="s">
        <v>464</v>
      </c>
      <c r="C71" s="409"/>
      <c r="D71" s="409"/>
      <c r="E71" s="432" t="s">
        <v>144</v>
      </c>
      <c r="F71" s="432">
        <v>4</v>
      </c>
      <c r="G71" s="432"/>
      <c r="H71" s="396"/>
      <c r="I71" s="432">
        <v>0.54</v>
      </c>
      <c r="J71" s="432">
        <v>2.16</v>
      </c>
      <c r="K71" s="432">
        <v>0.74</v>
      </c>
      <c r="L71" s="432">
        <v>24.42</v>
      </c>
      <c r="M71" s="72">
        <v>500</v>
      </c>
      <c r="N71" s="128">
        <f t="shared" si="1"/>
        <v>2</v>
      </c>
      <c r="P71" s="468"/>
    </row>
    <row r="72" spans="1:16" ht="11.25" customHeight="1" x14ac:dyDescent="0.2">
      <c r="A72" s="432" t="s">
        <v>99</v>
      </c>
      <c r="B72" s="531"/>
      <c r="C72" s="409"/>
      <c r="D72" s="409"/>
      <c r="E72" s="432" t="s">
        <v>145</v>
      </c>
      <c r="F72" s="432">
        <v>100</v>
      </c>
      <c r="G72" s="432"/>
      <c r="H72" s="396"/>
      <c r="I72" s="432">
        <v>2.82</v>
      </c>
      <c r="J72" s="432">
        <v>3.2</v>
      </c>
      <c r="K72" s="432">
        <v>4.7300000000000004</v>
      </c>
      <c r="L72" s="432">
        <v>58</v>
      </c>
      <c r="M72" s="72">
        <v>65</v>
      </c>
      <c r="N72" s="128">
        <f t="shared" si="1"/>
        <v>6.5</v>
      </c>
      <c r="P72" s="468"/>
    </row>
    <row r="73" spans="1:16" x14ac:dyDescent="0.2">
      <c r="A73" s="432"/>
      <c r="B73" s="531"/>
      <c r="C73" s="409">
        <v>200</v>
      </c>
      <c r="D73" s="409">
        <v>200</v>
      </c>
      <c r="E73" s="432" t="s">
        <v>20</v>
      </c>
      <c r="F73" s="432">
        <v>11.1</v>
      </c>
      <c r="G73" s="432"/>
      <c r="H73" s="396"/>
      <c r="I73" s="432" t="s">
        <v>21</v>
      </c>
      <c r="J73" s="432" t="s">
        <v>21</v>
      </c>
      <c r="K73" s="432">
        <v>11.087999999999999</v>
      </c>
      <c r="L73" s="432">
        <v>42.67</v>
      </c>
      <c r="M73" s="72">
        <v>80</v>
      </c>
      <c r="N73" s="128">
        <f t="shared" si="1"/>
        <v>0.88800000000000001</v>
      </c>
      <c r="P73" s="468"/>
    </row>
    <row r="74" spans="1:16" x14ac:dyDescent="0.2">
      <c r="A74" s="432"/>
      <c r="B74" s="531" t="s">
        <v>30</v>
      </c>
      <c r="C74" s="409"/>
      <c r="D74" s="409"/>
      <c r="E74" s="432" t="s">
        <v>31</v>
      </c>
      <c r="F74" s="432">
        <v>80</v>
      </c>
      <c r="G74" s="432">
        <v>80</v>
      </c>
      <c r="H74" s="396"/>
      <c r="I74" s="432">
        <v>6.96</v>
      </c>
      <c r="J74" s="432">
        <v>1.2</v>
      </c>
      <c r="K74" s="432">
        <v>32.96</v>
      </c>
      <c r="L74" s="432">
        <v>181</v>
      </c>
      <c r="M74" s="72">
        <v>60</v>
      </c>
      <c r="N74" s="128">
        <f t="shared" si="1"/>
        <v>4.8</v>
      </c>
      <c r="P74" s="468"/>
    </row>
    <row r="75" spans="1:16" ht="11.25" customHeight="1" x14ac:dyDescent="0.2">
      <c r="A75" s="432"/>
      <c r="B75" s="531"/>
      <c r="C75" s="409" t="s">
        <v>378</v>
      </c>
      <c r="D75" s="409" t="s">
        <v>379</v>
      </c>
      <c r="E75" s="432" t="s">
        <v>32</v>
      </c>
      <c r="F75" s="432">
        <v>10</v>
      </c>
      <c r="G75" s="432"/>
      <c r="H75" s="396"/>
      <c r="I75" s="432">
        <v>2.68</v>
      </c>
      <c r="J75" s="432">
        <v>2.57</v>
      </c>
      <c r="K75" s="432" t="s">
        <v>21</v>
      </c>
      <c r="L75" s="432">
        <v>33.79</v>
      </c>
      <c r="M75" s="72">
        <v>650</v>
      </c>
      <c r="N75" s="128">
        <f t="shared" si="1"/>
        <v>6.5</v>
      </c>
      <c r="P75" s="468"/>
    </row>
    <row r="76" spans="1:16" x14ac:dyDescent="0.2">
      <c r="A76" s="432"/>
      <c r="B76" s="409"/>
      <c r="C76" s="409"/>
      <c r="D76" s="409"/>
      <c r="E76" s="432" t="s">
        <v>33</v>
      </c>
      <c r="F76" s="432">
        <v>10</v>
      </c>
      <c r="G76" s="432"/>
      <c r="H76" s="396"/>
      <c r="I76" s="432">
        <v>0.08</v>
      </c>
      <c r="J76" s="432">
        <v>7.25</v>
      </c>
      <c r="K76" s="432">
        <v>0.26</v>
      </c>
      <c r="L76" s="432">
        <v>66.099999999999994</v>
      </c>
      <c r="M76" s="72">
        <v>670</v>
      </c>
      <c r="N76" s="128">
        <f t="shared" si="1"/>
        <v>6.7</v>
      </c>
      <c r="P76" s="468"/>
    </row>
    <row r="77" spans="1:16" ht="20.399999999999999" x14ac:dyDescent="0.2">
      <c r="A77" s="432"/>
      <c r="B77" s="390" t="s">
        <v>146</v>
      </c>
      <c r="C77" s="390">
        <v>120</v>
      </c>
      <c r="D77" s="390">
        <v>120</v>
      </c>
      <c r="E77" s="92" t="s">
        <v>147</v>
      </c>
      <c r="F77" s="92">
        <v>120</v>
      </c>
      <c r="G77" s="92">
        <v>120</v>
      </c>
      <c r="H77" s="92">
        <v>120</v>
      </c>
      <c r="I77" s="92">
        <v>1.8</v>
      </c>
      <c r="J77" s="92">
        <v>8.4000000000000005E-2</v>
      </c>
      <c r="K77" s="92">
        <v>17.2</v>
      </c>
      <c r="L77" s="102">
        <v>74.760000000000005</v>
      </c>
      <c r="M77" s="72">
        <v>170</v>
      </c>
      <c r="N77" s="128">
        <f t="shared" si="1"/>
        <v>20.399999999999999</v>
      </c>
      <c r="P77" s="468"/>
    </row>
    <row r="78" spans="1:16" x14ac:dyDescent="0.2">
      <c r="A78" s="432" t="s">
        <v>38</v>
      </c>
      <c r="B78" s="409" t="s">
        <v>437</v>
      </c>
      <c r="C78" s="409">
        <v>100</v>
      </c>
      <c r="D78" s="409">
        <v>100</v>
      </c>
      <c r="E78" s="432" t="s">
        <v>437</v>
      </c>
      <c r="F78" s="432">
        <v>200</v>
      </c>
      <c r="G78" s="432">
        <v>100</v>
      </c>
      <c r="H78" s="396">
        <v>100</v>
      </c>
      <c r="I78" s="432"/>
      <c r="J78" s="77"/>
      <c r="K78" s="77">
        <v>18.2</v>
      </c>
      <c r="L78" s="77">
        <v>75</v>
      </c>
      <c r="M78" s="72">
        <v>80</v>
      </c>
      <c r="N78" s="128">
        <f t="shared" si="1"/>
        <v>16</v>
      </c>
      <c r="P78" s="468"/>
    </row>
    <row r="79" spans="1:16" x14ac:dyDescent="0.2">
      <c r="A79" s="532" t="s">
        <v>40</v>
      </c>
      <c r="B79" s="533"/>
      <c r="C79" s="397"/>
      <c r="D79" s="397"/>
      <c r="E79" s="432"/>
      <c r="F79" s="432"/>
      <c r="G79" s="432"/>
      <c r="H79" s="396"/>
      <c r="I79" s="77">
        <v>32.020000000000003</v>
      </c>
      <c r="J79" s="77">
        <v>30.193999999999999</v>
      </c>
      <c r="K79" s="77">
        <v>103.108</v>
      </c>
      <c r="L79" s="77">
        <v>819.01</v>
      </c>
      <c r="M79" s="72" t="s">
        <v>86</v>
      </c>
      <c r="N79" s="129">
        <f>SUM(N62:N78)</f>
        <v>107.14600000000002</v>
      </c>
      <c r="P79" s="468"/>
    </row>
    <row r="80" spans="1:16" x14ac:dyDescent="0.2">
      <c r="A80" s="432" t="s">
        <v>41</v>
      </c>
      <c r="B80" s="409"/>
      <c r="C80" s="409"/>
      <c r="D80" s="409"/>
      <c r="E80" s="432"/>
      <c r="F80" s="432"/>
      <c r="G80" s="432"/>
      <c r="H80" s="396"/>
      <c r="I80" s="432"/>
      <c r="J80" s="432"/>
      <c r="K80" s="432"/>
      <c r="L80" s="77"/>
      <c r="M80" s="72"/>
      <c r="N80" s="128"/>
      <c r="P80" s="468"/>
    </row>
    <row r="81" spans="1:16" x14ac:dyDescent="0.2">
      <c r="A81" s="432"/>
      <c r="B81" s="531" t="s">
        <v>148</v>
      </c>
      <c r="C81" s="409" t="s">
        <v>383</v>
      </c>
      <c r="D81" s="409" t="s">
        <v>384</v>
      </c>
      <c r="E81" s="432" t="s">
        <v>149</v>
      </c>
      <c r="F81" s="432">
        <v>86.67</v>
      </c>
      <c r="G81" s="432" t="s">
        <v>150</v>
      </c>
      <c r="H81" s="396"/>
      <c r="I81" s="432">
        <v>1.3</v>
      </c>
      <c r="J81" s="432">
        <v>0.69</v>
      </c>
      <c r="K81" s="432">
        <v>7</v>
      </c>
      <c r="L81" s="432">
        <v>29.12</v>
      </c>
      <c r="M81" s="72">
        <v>30</v>
      </c>
      <c r="N81" s="128">
        <f t="shared" ref="N81:N114" si="2">F81*M81/1000</f>
        <v>2.6000999999999999</v>
      </c>
      <c r="P81" s="468"/>
    </row>
    <row r="82" spans="1:16" ht="11.25" customHeight="1" x14ac:dyDescent="0.2">
      <c r="A82" s="432" t="s">
        <v>151</v>
      </c>
      <c r="B82" s="531"/>
      <c r="C82" s="409"/>
      <c r="D82" s="409"/>
      <c r="E82" s="432" t="s">
        <v>52</v>
      </c>
      <c r="F82" s="432">
        <v>5</v>
      </c>
      <c r="G82" s="432">
        <v>5</v>
      </c>
      <c r="H82" s="396"/>
      <c r="I82" s="432"/>
      <c r="J82" s="432">
        <v>6.99</v>
      </c>
      <c r="K82" s="432"/>
      <c r="L82" s="432">
        <v>62.93</v>
      </c>
      <c r="M82" s="72">
        <v>140</v>
      </c>
      <c r="N82" s="128">
        <f t="shared" si="2"/>
        <v>0.7</v>
      </c>
      <c r="P82" s="468"/>
    </row>
    <row r="83" spans="1:16" x14ac:dyDescent="0.2">
      <c r="A83" s="432"/>
      <c r="B83" s="409"/>
      <c r="C83" s="409"/>
      <c r="D83" s="409"/>
      <c r="E83" s="432" t="s">
        <v>46</v>
      </c>
      <c r="F83" s="432">
        <v>30</v>
      </c>
      <c r="G83" s="432">
        <v>26.4</v>
      </c>
      <c r="H83" s="396"/>
      <c r="I83" s="432">
        <v>0.12</v>
      </c>
      <c r="J83" s="432">
        <v>0.105</v>
      </c>
      <c r="K83" s="432">
        <v>2.58</v>
      </c>
      <c r="L83" s="432">
        <v>11.88</v>
      </c>
      <c r="M83" s="72">
        <v>100</v>
      </c>
      <c r="N83" s="128">
        <f t="shared" si="2"/>
        <v>3</v>
      </c>
      <c r="P83" s="468"/>
    </row>
    <row r="84" spans="1:16" ht="11.25" customHeight="1" x14ac:dyDescent="0.2">
      <c r="A84" s="432"/>
      <c r="B84" s="409"/>
      <c r="C84" s="409"/>
      <c r="D84" s="409"/>
      <c r="E84" s="432" t="s">
        <v>20</v>
      </c>
      <c r="F84" s="432">
        <v>3</v>
      </c>
      <c r="G84" s="432">
        <v>3</v>
      </c>
      <c r="H84" s="396"/>
      <c r="I84" s="432"/>
      <c r="J84" s="432"/>
      <c r="K84" s="432">
        <v>2.99</v>
      </c>
      <c r="L84" s="432">
        <v>11.38</v>
      </c>
      <c r="M84" s="72">
        <v>80</v>
      </c>
      <c r="N84" s="128">
        <f t="shared" si="2"/>
        <v>0.24</v>
      </c>
      <c r="P84" s="468"/>
    </row>
    <row r="85" spans="1:16" x14ac:dyDescent="0.2">
      <c r="A85" s="432" t="s">
        <v>152</v>
      </c>
      <c r="B85" s="103" t="s">
        <v>153</v>
      </c>
      <c r="C85" s="103"/>
      <c r="D85" s="103"/>
      <c r="E85" s="432" t="s">
        <v>51</v>
      </c>
      <c r="F85" s="432">
        <v>66.7</v>
      </c>
      <c r="G85" s="432">
        <v>48</v>
      </c>
      <c r="H85" s="396"/>
      <c r="I85" s="432">
        <v>1.33</v>
      </c>
      <c r="J85" s="432">
        <v>0.19</v>
      </c>
      <c r="K85" s="432">
        <v>8.1999999999999993</v>
      </c>
      <c r="L85" s="432">
        <v>38.42</v>
      </c>
      <c r="M85" s="72">
        <v>35</v>
      </c>
      <c r="N85" s="128">
        <f t="shared" si="2"/>
        <v>2.3344999999999998</v>
      </c>
      <c r="P85" s="468"/>
    </row>
    <row r="86" spans="1:16" x14ac:dyDescent="0.2">
      <c r="A86" s="432"/>
      <c r="B86" s="104"/>
      <c r="C86" s="104" t="s">
        <v>58</v>
      </c>
      <c r="D86" s="104" t="s">
        <v>58</v>
      </c>
      <c r="E86" s="432" t="s">
        <v>154</v>
      </c>
      <c r="F86" s="432">
        <v>20.5</v>
      </c>
      <c r="G86" s="432">
        <v>20</v>
      </c>
      <c r="H86" s="396"/>
      <c r="I86" s="432">
        <v>4.5999999999999996</v>
      </c>
      <c r="J86" s="432">
        <v>0.3</v>
      </c>
      <c r="K86" s="432">
        <v>10.199999999999999</v>
      </c>
      <c r="L86" s="432">
        <v>62.8</v>
      </c>
      <c r="M86" s="72">
        <v>34</v>
      </c>
      <c r="N86" s="128">
        <f t="shared" si="2"/>
        <v>0.69699999999999995</v>
      </c>
      <c r="P86" s="468"/>
    </row>
    <row r="87" spans="1:16" x14ac:dyDescent="0.2">
      <c r="A87" s="432"/>
      <c r="B87" s="105"/>
      <c r="C87" s="105"/>
      <c r="D87" s="105"/>
      <c r="E87" s="432" t="s">
        <v>53</v>
      </c>
      <c r="F87" s="432">
        <v>12</v>
      </c>
      <c r="G87" s="432">
        <v>10.8</v>
      </c>
      <c r="H87" s="396"/>
      <c r="I87" s="432">
        <v>0.16800000000000001</v>
      </c>
      <c r="J87" s="432">
        <v>0.9</v>
      </c>
      <c r="K87" s="432">
        <v>0.81</v>
      </c>
      <c r="L87" s="432">
        <v>4.13</v>
      </c>
      <c r="M87" s="72">
        <v>40</v>
      </c>
      <c r="N87" s="128">
        <f t="shared" si="2"/>
        <v>0.48</v>
      </c>
      <c r="P87" s="468"/>
    </row>
    <row r="88" spans="1:16" x14ac:dyDescent="0.2">
      <c r="A88" s="432"/>
      <c r="B88" s="74"/>
      <c r="C88" s="74"/>
      <c r="D88" s="74"/>
      <c r="E88" s="432" t="s">
        <v>44</v>
      </c>
      <c r="F88" s="432">
        <v>12.5</v>
      </c>
      <c r="G88" s="432">
        <v>10.8</v>
      </c>
      <c r="H88" s="396"/>
      <c r="I88" s="432">
        <v>0.16</v>
      </c>
      <c r="J88" s="432">
        <v>0.01</v>
      </c>
      <c r="K88" s="432">
        <v>0.84</v>
      </c>
      <c r="L88" s="432">
        <v>3.4</v>
      </c>
      <c r="M88" s="72">
        <v>45</v>
      </c>
      <c r="N88" s="128">
        <f t="shared" si="2"/>
        <v>0.5625</v>
      </c>
      <c r="P88" s="468"/>
    </row>
    <row r="89" spans="1:16" x14ac:dyDescent="0.2">
      <c r="A89" s="432"/>
      <c r="B89" s="409"/>
      <c r="C89" s="409"/>
      <c r="D89" s="409"/>
      <c r="E89" s="432" t="s">
        <v>23</v>
      </c>
      <c r="F89" s="432">
        <v>5</v>
      </c>
      <c r="G89" s="432">
        <v>5</v>
      </c>
      <c r="H89" s="396"/>
      <c r="I89" s="432">
        <v>0.04</v>
      </c>
      <c r="J89" s="432">
        <v>3.63</v>
      </c>
      <c r="K89" s="432">
        <v>0.13</v>
      </c>
      <c r="L89" s="432">
        <v>33.049999999999997</v>
      </c>
      <c r="M89" s="72">
        <v>670</v>
      </c>
      <c r="N89" s="128">
        <f t="shared" si="2"/>
        <v>3.35</v>
      </c>
      <c r="P89" s="468"/>
    </row>
    <row r="90" spans="1:16" ht="11.25" customHeight="1" x14ac:dyDescent="0.2">
      <c r="A90" s="432"/>
      <c r="B90" s="409"/>
      <c r="C90" s="409"/>
      <c r="D90" s="409"/>
      <c r="E90" s="432" t="s">
        <v>22</v>
      </c>
      <c r="F90" s="432">
        <v>1</v>
      </c>
      <c r="G90" s="432"/>
      <c r="H90" s="396"/>
      <c r="I90" s="432" t="s">
        <v>21</v>
      </c>
      <c r="J90" s="432" t="s">
        <v>21</v>
      </c>
      <c r="K90" s="432" t="s">
        <v>21</v>
      </c>
      <c r="L90" s="432" t="s">
        <v>21</v>
      </c>
      <c r="M90" s="72">
        <v>16</v>
      </c>
      <c r="N90" s="128">
        <f t="shared" si="2"/>
        <v>1.6E-2</v>
      </c>
      <c r="P90" s="468"/>
    </row>
    <row r="91" spans="1:16" x14ac:dyDescent="0.2">
      <c r="A91" s="432"/>
      <c r="B91" s="409"/>
      <c r="C91" s="409"/>
      <c r="D91" s="409"/>
      <c r="E91" s="432" t="s">
        <v>155</v>
      </c>
      <c r="F91" s="432">
        <v>40</v>
      </c>
      <c r="G91" s="432">
        <v>40</v>
      </c>
      <c r="H91" s="396"/>
      <c r="I91" s="432">
        <v>7.4</v>
      </c>
      <c r="J91" s="432">
        <v>6.48</v>
      </c>
      <c r="K91" s="432" t="s">
        <v>21</v>
      </c>
      <c r="L91" s="432">
        <v>88.29</v>
      </c>
      <c r="M91" s="72">
        <v>440</v>
      </c>
      <c r="N91" s="128">
        <f t="shared" si="2"/>
        <v>17.600000000000001</v>
      </c>
      <c r="P91" s="468"/>
    </row>
    <row r="92" spans="1:16" x14ac:dyDescent="0.2">
      <c r="A92" s="432" t="s">
        <v>156</v>
      </c>
      <c r="B92" s="409" t="s">
        <v>157</v>
      </c>
      <c r="C92" s="409"/>
      <c r="D92" s="409"/>
      <c r="E92" s="432" t="s">
        <v>61</v>
      </c>
      <c r="F92" s="432">
        <v>110</v>
      </c>
      <c r="G92" s="432">
        <v>79.8</v>
      </c>
      <c r="H92" s="396"/>
      <c r="I92" s="432">
        <v>16.690000000000001</v>
      </c>
      <c r="J92" s="432">
        <v>12.9</v>
      </c>
      <c r="K92" s="432" t="s">
        <v>21</v>
      </c>
      <c r="L92" s="432">
        <v>165.5</v>
      </c>
      <c r="M92" s="72">
        <v>440</v>
      </c>
      <c r="N92" s="128">
        <f t="shared" si="2"/>
        <v>48.4</v>
      </c>
      <c r="P92" s="468"/>
    </row>
    <row r="93" spans="1:16" x14ac:dyDescent="0.2">
      <c r="A93" s="432"/>
      <c r="B93" s="409"/>
      <c r="C93" s="409">
        <v>50</v>
      </c>
      <c r="D93" s="409">
        <v>50</v>
      </c>
      <c r="E93" s="432" t="s">
        <v>53</v>
      </c>
      <c r="F93" s="432">
        <v>29</v>
      </c>
      <c r="G93" s="432">
        <v>24.36</v>
      </c>
      <c r="H93" s="396"/>
      <c r="I93" s="432">
        <v>0.4</v>
      </c>
      <c r="J93" s="432" t="s">
        <v>21</v>
      </c>
      <c r="K93" s="432">
        <v>2.39</v>
      </c>
      <c r="L93" s="432">
        <v>9.98</v>
      </c>
      <c r="M93" s="72">
        <v>40</v>
      </c>
      <c r="N93" s="128">
        <f t="shared" si="2"/>
        <v>1.1599999999999999</v>
      </c>
      <c r="P93" s="468"/>
    </row>
    <row r="94" spans="1:16" x14ac:dyDescent="0.2">
      <c r="A94" s="432"/>
      <c r="B94" s="409"/>
      <c r="C94" s="409"/>
      <c r="D94" s="409"/>
      <c r="E94" s="432" t="s">
        <v>23</v>
      </c>
      <c r="F94" s="432">
        <v>7</v>
      </c>
      <c r="G94" s="432">
        <v>7</v>
      </c>
      <c r="H94" s="396"/>
      <c r="I94" s="432">
        <v>0.06</v>
      </c>
      <c r="J94" s="432">
        <v>5.08</v>
      </c>
      <c r="K94" s="432">
        <v>0.18</v>
      </c>
      <c r="L94" s="432">
        <v>46.27</v>
      </c>
      <c r="M94" s="72">
        <v>670</v>
      </c>
      <c r="N94" s="128">
        <f t="shared" si="2"/>
        <v>4.6900000000000004</v>
      </c>
      <c r="P94" s="468"/>
    </row>
    <row r="95" spans="1:16" x14ac:dyDescent="0.2">
      <c r="A95" s="432"/>
      <c r="B95" s="74"/>
      <c r="C95" s="74"/>
      <c r="D95" s="74"/>
      <c r="E95" s="432" t="s">
        <v>77</v>
      </c>
      <c r="F95" s="432">
        <v>4</v>
      </c>
      <c r="G95" s="432">
        <v>4</v>
      </c>
      <c r="H95" s="396"/>
      <c r="I95" s="432">
        <v>0.41</v>
      </c>
      <c r="J95" s="432">
        <v>0.04</v>
      </c>
      <c r="K95" s="432">
        <v>2.71</v>
      </c>
      <c r="L95" s="432">
        <v>13.08</v>
      </c>
      <c r="M95" s="72">
        <v>40</v>
      </c>
      <c r="N95" s="128">
        <f t="shared" si="2"/>
        <v>0.16</v>
      </c>
      <c r="P95" s="468"/>
    </row>
    <row r="96" spans="1:16" x14ac:dyDescent="0.2">
      <c r="A96" s="432"/>
      <c r="B96" s="409"/>
      <c r="C96" s="409"/>
      <c r="D96" s="409"/>
      <c r="E96" s="432" t="s">
        <v>95</v>
      </c>
      <c r="F96" s="432">
        <v>20</v>
      </c>
      <c r="G96" s="432">
        <v>20</v>
      </c>
      <c r="H96" s="396"/>
      <c r="I96" s="432">
        <v>0.56000000000000005</v>
      </c>
      <c r="J96" s="432">
        <v>4</v>
      </c>
      <c r="K96" s="432">
        <v>0.64</v>
      </c>
      <c r="L96" s="432">
        <v>41.2</v>
      </c>
      <c r="M96" s="72">
        <v>190</v>
      </c>
      <c r="N96" s="128">
        <f t="shared" si="2"/>
        <v>3.8</v>
      </c>
      <c r="P96" s="468"/>
    </row>
    <row r="97" spans="1:16" x14ac:dyDescent="0.2">
      <c r="A97" s="432"/>
      <c r="B97" s="409"/>
      <c r="C97" s="409"/>
      <c r="D97" s="409"/>
      <c r="E97" s="432" t="s">
        <v>452</v>
      </c>
      <c r="F97" s="432">
        <v>3</v>
      </c>
      <c r="G97" s="432">
        <v>3</v>
      </c>
      <c r="H97" s="396"/>
      <c r="I97" s="432">
        <v>0.1</v>
      </c>
      <c r="J97" s="432" t="s">
        <v>21</v>
      </c>
      <c r="K97" s="432">
        <v>0.37</v>
      </c>
      <c r="L97" s="432">
        <v>2.04</v>
      </c>
      <c r="M97" s="72">
        <v>175</v>
      </c>
      <c r="N97" s="128">
        <f t="shared" si="2"/>
        <v>0.52500000000000002</v>
      </c>
      <c r="P97" s="468"/>
    </row>
    <row r="98" spans="1:16" x14ac:dyDescent="0.2">
      <c r="A98" s="432"/>
      <c r="B98" s="409"/>
      <c r="C98" s="409"/>
      <c r="D98" s="409"/>
      <c r="E98" s="432" t="s">
        <v>22</v>
      </c>
      <c r="F98" s="432">
        <v>1</v>
      </c>
      <c r="G98" s="432">
        <v>1</v>
      </c>
      <c r="H98" s="396"/>
      <c r="I98" s="432" t="s">
        <v>21</v>
      </c>
      <c r="J98" s="432" t="s">
        <v>21</v>
      </c>
      <c r="K98" s="432" t="s">
        <v>21</v>
      </c>
      <c r="L98" s="432" t="s">
        <v>21</v>
      </c>
      <c r="M98" s="72">
        <v>16</v>
      </c>
      <c r="N98" s="128">
        <f t="shared" si="2"/>
        <v>1.6E-2</v>
      </c>
      <c r="P98" s="468"/>
    </row>
    <row r="99" spans="1:16" x14ac:dyDescent="0.2">
      <c r="A99" s="432" t="s">
        <v>159</v>
      </c>
      <c r="B99" s="529" t="s">
        <v>160</v>
      </c>
      <c r="C99" s="393"/>
      <c r="D99" s="393"/>
      <c r="E99" s="432" t="s">
        <v>161</v>
      </c>
      <c r="F99" s="432">
        <v>47.6</v>
      </c>
      <c r="G99" s="432">
        <v>47.12</v>
      </c>
      <c r="H99" s="396"/>
      <c r="I99" s="432">
        <v>5.99</v>
      </c>
      <c r="J99" s="432">
        <v>1.55</v>
      </c>
      <c r="K99" s="432">
        <v>29.76</v>
      </c>
      <c r="L99" s="432">
        <v>157.9</v>
      </c>
      <c r="M99" s="72">
        <v>100</v>
      </c>
      <c r="N99" s="128">
        <f t="shared" si="2"/>
        <v>4.76</v>
      </c>
      <c r="P99" s="468"/>
    </row>
    <row r="100" spans="1:16" x14ac:dyDescent="0.2">
      <c r="A100" s="432"/>
      <c r="B100" s="530"/>
      <c r="C100" s="395" t="s">
        <v>385</v>
      </c>
      <c r="D100" s="395" t="s">
        <v>386</v>
      </c>
      <c r="E100" s="432" t="s">
        <v>23</v>
      </c>
      <c r="F100" s="432">
        <v>5</v>
      </c>
      <c r="G100" s="432"/>
      <c r="H100" s="396"/>
      <c r="I100" s="432">
        <v>0.04</v>
      </c>
      <c r="J100" s="432">
        <v>3.63</v>
      </c>
      <c r="K100" s="432">
        <v>0.13</v>
      </c>
      <c r="L100" s="432">
        <v>33.049999999999997</v>
      </c>
      <c r="M100" s="72">
        <v>670</v>
      </c>
      <c r="N100" s="128">
        <f t="shared" si="2"/>
        <v>3.35</v>
      </c>
      <c r="P100" s="468"/>
    </row>
    <row r="101" spans="1:16" x14ac:dyDescent="0.2">
      <c r="A101" s="432"/>
      <c r="B101" s="409"/>
      <c r="C101" s="409"/>
      <c r="D101" s="409"/>
      <c r="E101" s="432" t="s">
        <v>22</v>
      </c>
      <c r="F101" s="432">
        <v>1</v>
      </c>
      <c r="G101" s="432"/>
      <c r="H101" s="396"/>
      <c r="I101" s="432" t="s">
        <v>21</v>
      </c>
      <c r="J101" s="432" t="s">
        <v>21</v>
      </c>
      <c r="K101" s="432"/>
      <c r="L101" s="432"/>
      <c r="M101" s="72">
        <v>16</v>
      </c>
      <c r="N101" s="128">
        <f t="shared" si="2"/>
        <v>1.6E-2</v>
      </c>
      <c r="P101" s="468"/>
    </row>
    <row r="102" spans="1:16" x14ac:dyDescent="0.2">
      <c r="A102" s="432" t="s">
        <v>162</v>
      </c>
      <c r="B102" s="531" t="s">
        <v>163</v>
      </c>
      <c r="C102" s="409"/>
      <c r="D102" s="409"/>
      <c r="E102" s="432" t="s">
        <v>164</v>
      </c>
      <c r="F102" s="432">
        <v>25</v>
      </c>
      <c r="G102" s="432">
        <v>25</v>
      </c>
      <c r="H102" s="396"/>
      <c r="I102" s="432">
        <v>2.6</v>
      </c>
      <c r="J102" s="432" t="s">
        <v>21</v>
      </c>
      <c r="K102" s="432">
        <v>9.1999999999999993</v>
      </c>
      <c r="L102" s="432">
        <v>48.6</v>
      </c>
      <c r="M102" s="72">
        <v>148</v>
      </c>
      <c r="N102" s="128">
        <f t="shared" si="2"/>
        <v>3.7</v>
      </c>
      <c r="P102" s="468"/>
    </row>
    <row r="103" spans="1:16" x14ac:dyDescent="0.2">
      <c r="A103" s="432"/>
      <c r="B103" s="531"/>
      <c r="C103" s="409">
        <v>200</v>
      </c>
      <c r="D103" s="409">
        <v>200</v>
      </c>
      <c r="E103" s="432" t="s">
        <v>20</v>
      </c>
      <c r="F103" s="432">
        <v>20</v>
      </c>
      <c r="G103" s="432">
        <v>20</v>
      </c>
      <c r="H103" s="396"/>
      <c r="I103" s="432" t="s">
        <v>21</v>
      </c>
      <c r="J103" s="432" t="s">
        <v>21</v>
      </c>
      <c r="K103" s="432">
        <v>21.4</v>
      </c>
      <c r="L103" s="432">
        <v>85.6</v>
      </c>
      <c r="M103" s="72">
        <v>80</v>
      </c>
      <c r="N103" s="128">
        <f t="shared" si="2"/>
        <v>1.6</v>
      </c>
      <c r="P103" s="468"/>
    </row>
    <row r="104" spans="1:16" x14ac:dyDescent="0.2">
      <c r="A104" s="432"/>
      <c r="B104" s="409" t="s">
        <v>72</v>
      </c>
      <c r="C104" s="409" t="s">
        <v>378</v>
      </c>
      <c r="D104" s="409" t="s">
        <v>379</v>
      </c>
      <c r="E104" s="83" t="s">
        <v>73</v>
      </c>
      <c r="F104" s="83">
        <v>40</v>
      </c>
      <c r="G104" s="83">
        <v>40</v>
      </c>
      <c r="H104" s="84">
        <v>40</v>
      </c>
      <c r="I104" s="432">
        <v>3.48</v>
      </c>
      <c r="J104" s="432">
        <v>0.6</v>
      </c>
      <c r="K104" s="432">
        <v>16</v>
      </c>
      <c r="L104" s="432">
        <v>83.6</v>
      </c>
      <c r="M104" s="72">
        <v>60</v>
      </c>
      <c r="N104" s="128">
        <f t="shared" si="2"/>
        <v>2.4</v>
      </c>
      <c r="P104" s="468"/>
    </row>
    <row r="105" spans="1:16" x14ac:dyDescent="0.2">
      <c r="A105" s="432"/>
      <c r="B105" s="74"/>
      <c r="C105" s="74"/>
      <c r="D105" s="74"/>
      <c r="E105" s="432" t="s">
        <v>74</v>
      </c>
      <c r="F105" s="432">
        <v>80</v>
      </c>
      <c r="G105" s="432">
        <v>80</v>
      </c>
      <c r="H105" s="396">
        <v>80</v>
      </c>
      <c r="I105" s="432">
        <v>5.28</v>
      </c>
      <c r="J105" s="432">
        <v>0.96</v>
      </c>
      <c r="K105" s="432">
        <v>28.24</v>
      </c>
      <c r="L105" s="432">
        <v>144.80000000000001</v>
      </c>
      <c r="M105" s="72">
        <v>51</v>
      </c>
      <c r="N105" s="128">
        <f t="shared" si="2"/>
        <v>4.08</v>
      </c>
      <c r="P105" s="468"/>
    </row>
    <row r="106" spans="1:16" x14ac:dyDescent="0.2">
      <c r="A106" s="432"/>
      <c r="B106" s="541" t="s">
        <v>165</v>
      </c>
      <c r="C106" s="387"/>
      <c r="D106" s="387"/>
      <c r="E106" s="432" t="s">
        <v>65</v>
      </c>
      <c r="F106" s="432">
        <v>32</v>
      </c>
      <c r="G106" s="432"/>
      <c r="H106" s="396"/>
      <c r="I106" s="432">
        <v>3.29</v>
      </c>
      <c r="J106" s="432">
        <v>0.34</v>
      </c>
      <c r="K106" s="432">
        <v>21.77</v>
      </c>
      <c r="L106" s="432">
        <v>106.9</v>
      </c>
      <c r="M106" s="72">
        <v>40</v>
      </c>
      <c r="N106" s="128">
        <f t="shared" si="2"/>
        <v>1.28</v>
      </c>
      <c r="P106" s="468"/>
    </row>
    <row r="107" spans="1:16" x14ac:dyDescent="0.2">
      <c r="A107" s="432"/>
      <c r="B107" s="542"/>
      <c r="C107" s="398">
        <v>50</v>
      </c>
      <c r="D107" s="398">
        <v>50</v>
      </c>
      <c r="E107" s="432" t="s">
        <v>130</v>
      </c>
      <c r="F107" s="432">
        <v>0.16</v>
      </c>
      <c r="G107" s="432"/>
      <c r="H107" s="396"/>
      <c r="I107" s="432">
        <v>0.01</v>
      </c>
      <c r="J107" s="432" t="s">
        <v>21</v>
      </c>
      <c r="K107" s="432">
        <v>0.1</v>
      </c>
      <c r="L107" s="432">
        <v>0.53</v>
      </c>
      <c r="M107" s="72">
        <v>40</v>
      </c>
      <c r="N107" s="128">
        <f t="shared" si="2"/>
        <v>6.4000000000000003E-3</v>
      </c>
      <c r="P107" s="468"/>
    </row>
    <row r="108" spans="1:16" x14ac:dyDescent="0.2">
      <c r="A108" s="432"/>
      <c r="B108" s="409"/>
      <c r="C108" s="409"/>
      <c r="D108" s="409"/>
      <c r="E108" s="432" t="s">
        <v>20</v>
      </c>
      <c r="F108" s="432">
        <v>5.5</v>
      </c>
      <c r="G108" s="432"/>
      <c r="H108" s="396"/>
      <c r="I108" s="432" t="s">
        <v>21</v>
      </c>
      <c r="J108" s="432" t="s">
        <v>21</v>
      </c>
      <c r="K108" s="432">
        <v>5.48</v>
      </c>
      <c r="L108" s="432">
        <v>20.85</v>
      </c>
      <c r="M108" s="72">
        <v>80</v>
      </c>
      <c r="N108" s="128">
        <f t="shared" si="2"/>
        <v>0.44</v>
      </c>
      <c r="P108" s="468"/>
    </row>
    <row r="109" spans="1:16" x14ac:dyDescent="0.2">
      <c r="A109" s="432"/>
      <c r="B109" s="74"/>
      <c r="C109" s="74"/>
      <c r="D109" s="74"/>
      <c r="E109" s="432" t="s">
        <v>166</v>
      </c>
      <c r="F109" s="432">
        <v>1.6</v>
      </c>
      <c r="G109" s="432"/>
      <c r="H109" s="396"/>
      <c r="I109" s="432" t="s">
        <v>21</v>
      </c>
      <c r="J109" s="432" t="s">
        <v>21</v>
      </c>
      <c r="K109" s="432">
        <v>1.59</v>
      </c>
      <c r="L109" s="432">
        <v>6.06</v>
      </c>
      <c r="M109" s="72">
        <v>80</v>
      </c>
      <c r="N109" s="128">
        <f t="shared" si="2"/>
        <v>0.128</v>
      </c>
      <c r="P109" s="468"/>
    </row>
    <row r="110" spans="1:16" x14ac:dyDescent="0.2">
      <c r="A110" s="432"/>
      <c r="B110" s="409"/>
      <c r="C110" s="409"/>
      <c r="D110" s="409"/>
      <c r="E110" s="432" t="s">
        <v>23</v>
      </c>
      <c r="F110" s="432">
        <v>7.4</v>
      </c>
      <c r="G110" s="432"/>
      <c r="H110" s="396"/>
      <c r="I110" s="432">
        <v>0.06</v>
      </c>
      <c r="J110" s="432">
        <v>5.37</v>
      </c>
      <c r="K110" s="432">
        <v>0.19</v>
      </c>
      <c r="L110" s="432">
        <v>48.91</v>
      </c>
      <c r="M110" s="72">
        <v>670</v>
      </c>
      <c r="N110" s="128">
        <f t="shared" si="2"/>
        <v>4.9580000000000002</v>
      </c>
      <c r="P110" s="468"/>
    </row>
    <row r="111" spans="1:16" x14ac:dyDescent="0.2">
      <c r="A111" s="432"/>
      <c r="B111" s="409"/>
      <c r="C111" s="409"/>
      <c r="D111" s="409"/>
      <c r="E111" s="432" t="s">
        <v>455</v>
      </c>
      <c r="F111" s="432">
        <v>0.01</v>
      </c>
      <c r="G111" s="432"/>
      <c r="H111" s="396"/>
      <c r="I111" s="432">
        <v>0.32</v>
      </c>
      <c r="J111" s="432">
        <v>0.28999999999999998</v>
      </c>
      <c r="K111" s="432">
        <v>7.0000000000000007E-2</v>
      </c>
      <c r="L111" s="432">
        <v>3.41</v>
      </c>
      <c r="M111" s="72">
        <v>12</v>
      </c>
      <c r="N111" s="128">
        <f>F111*M111</f>
        <v>0.12</v>
      </c>
      <c r="P111" s="468"/>
    </row>
    <row r="112" spans="1:16" x14ac:dyDescent="0.2">
      <c r="A112" s="432"/>
      <c r="B112" s="409"/>
      <c r="C112" s="409"/>
      <c r="D112" s="409"/>
      <c r="E112" s="432" t="s">
        <v>22</v>
      </c>
      <c r="F112" s="432">
        <v>0.03</v>
      </c>
      <c r="G112" s="432"/>
      <c r="H112" s="396"/>
      <c r="I112" s="432"/>
      <c r="J112" s="432"/>
      <c r="K112" s="432"/>
      <c r="L112" s="432"/>
      <c r="M112" s="72">
        <v>16</v>
      </c>
      <c r="N112" s="128">
        <f t="shared" si="2"/>
        <v>4.7999999999999996E-4</v>
      </c>
      <c r="P112" s="468"/>
    </row>
    <row r="113" spans="1:16" x14ac:dyDescent="0.2">
      <c r="A113" s="432"/>
      <c r="B113" s="409"/>
      <c r="C113" s="409"/>
      <c r="D113" s="409"/>
      <c r="E113" s="432" t="s">
        <v>129</v>
      </c>
      <c r="F113" s="432">
        <v>1.3</v>
      </c>
      <c r="G113" s="432"/>
      <c r="H113" s="396"/>
      <c r="I113" s="432"/>
      <c r="J113" s="432"/>
      <c r="K113" s="432"/>
      <c r="L113" s="432"/>
      <c r="M113" s="72">
        <v>400</v>
      </c>
      <c r="N113" s="128">
        <f t="shared" si="2"/>
        <v>0.52</v>
      </c>
      <c r="P113" s="468"/>
    </row>
    <row r="114" spans="1:16" x14ac:dyDescent="0.2">
      <c r="A114" s="432"/>
      <c r="B114" s="409" t="s">
        <v>462</v>
      </c>
      <c r="C114" s="409">
        <v>100</v>
      </c>
      <c r="D114" s="409">
        <v>100</v>
      </c>
      <c r="E114" s="432" t="s">
        <v>465</v>
      </c>
      <c r="F114" s="432">
        <v>100</v>
      </c>
      <c r="G114" s="432">
        <v>100</v>
      </c>
      <c r="H114" s="396"/>
      <c r="I114" s="432">
        <v>0.2</v>
      </c>
      <c r="J114" s="432">
        <v>5.4</v>
      </c>
      <c r="K114" s="432">
        <v>32</v>
      </c>
      <c r="L114" s="432">
        <v>144</v>
      </c>
      <c r="M114" s="72">
        <v>500</v>
      </c>
      <c r="N114" s="128">
        <f t="shared" si="2"/>
        <v>50</v>
      </c>
      <c r="P114" s="468"/>
    </row>
    <row r="115" spans="1:16" ht="11.25" customHeight="1" x14ac:dyDescent="0.2">
      <c r="A115" s="532" t="s">
        <v>134</v>
      </c>
      <c r="B115" s="558"/>
      <c r="C115" s="392"/>
      <c r="D115" s="392"/>
      <c r="E115" s="77"/>
      <c r="F115" s="77"/>
      <c r="G115" s="77"/>
      <c r="H115" s="418"/>
      <c r="I115" s="77">
        <v>55.307999999999993</v>
      </c>
      <c r="J115" s="77">
        <v>59.655000000000001</v>
      </c>
      <c r="K115" s="77">
        <v>204.97</v>
      </c>
      <c r="L115" s="77">
        <v>1512.6800000000003</v>
      </c>
      <c r="M115" s="72"/>
      <c r="N115" s="129">
        <f>SUM(N81:N114)</f>
        <v>167.68997999999999</v>
      </c>
      <c r="P115" s="468"/>
    </row>
    <row r="116" spans="1:16" ht="10.8" x14ac:dyDescent="0.2">
      <c r="A116" s="617" t="s">
        <v>85</v>
      </c>
      <c r="B116" s="618"/>
      <c r="C116" s="434"/>
      <c r="D116" s="434"/>
      <c r="E116" s="435"/>
      <c r="F116" s="435"/>
      <c r="G116" s="435"/>
      <c r="H116" s="436"/>
      <c r="I116" s="440">
        <v>87.328000000000003</v>
      </c>
      <c r="J116" s="440">
        <v>89.849000000000004</v>
      </c>
      <c r="K116" s="440">
        <v>308.07799999999997</v>
      </c>
      <c r="L116" s="440">
        <v>2331.6900000000005</v>
      </c>
      <c r="M116" s="441"/>
      <c r="N116" s="438">
        <f>N115+N79</f>
        <v>274.83598000000001</v>
      </c>
      <c r="P116" s="468"/>
    </row>
    <row r="117" spans="1:16" ht="20.399999999999999" x14ac:dyDescent="0.2">
      <c r="A117" s="148" t="s">
        <v>1</v>
      </c>
      <c r="B117" s="402" t="s">
        <v>2</v>
      </c>
      <c r="C117" s="402"/>
      <c r="D117" s="402"/>
      <c r="E117" s="148" t="s">
        <v>3</v>
      </c>
      <c r="F117" s="148" t="s">
        <v>4</v>
      </c>
      <c r="G117" s="148" t="s">
        <v>5</v>
      </c>
      <c r="H117" s="148" t="s">
        <v>6</v>
      </c>
      <c r="I117" s="148" t="s">
        <v>7</v>
      </c>
      <c r="J117" s="148" t="s">
        <v>8</v>
      </c>
      <c r="K117" s="148" t="s">
        <v>9</v>
      </c>
      <c r="L117" s="148" t="s">
        <v>10</v>
      </c>
      <c r="M117" s="145" t="s">
        <v>11</v>
      </c>
      <c r="N117" s="128"/>
      <c r="P117" s="468"/>
    </row>
    <row r="118" spans="1:16" x14ac:dyDescent="0.2">
      <c r="A118" s="619" t="s">
        <v>332</v>
      </c>
      <c r="B118" s="620"/>
      <c r="C118" s="403"/>
      <c r="D118" s="403"/>
      <c r="E118" s="142"/>
      <c r="F118" s="142"/>
      <c r="G118" s="142"/>
      <c r="H118" s="148"/>
      <c r="I118" s="143"/>
      <c r="J118" s="143"/>
      <c r="K118" s="143"/>
      <c r="L118" s="143"/>
      <c r="M118" s="145"/>
      <c r="N118" s="128"/>
      <c r="P118" s="468"/>
    </row>
    <row r="119" spans="1:16" x14ac:dyDescent="0.2">
      <c r="A119" s="611" t="s">
        <v>14</v>
      </c>
      <c r="B119" s="612"/>
      <c r="C119" s="405"/>
      <c r="D119" s="405"/>
      <c r="E119" s="143"/>
      <c r="F119" s="143"/>
      <c r="G119" s="143"/>
      <c r="H119" s="144"/>
      <c r="I119" s="143"/>
      <c r="J119" s="143"/>
      <c r="K119" s="143"/>
      <c r="L119" s="143"/>
      <c r="M119" s="145"/>
      <c r="N119" s="128"/>
      <c r="P119" s="468"/>
    </row>
    <row r="120" spans="1:16" x14ac:dyDescent="0.2">
      <c r="A120" s="143"/>
      <c r="B120" s="588" t="s">
        <v>186</v>
      </c>
      <c r="C120" s="406"/>
      <c r="D120" s="406"/>
      <c r="E120" s="143" t="s">
        <v>187</v>
      </c>
      <c r="F120" s="143">
        <v>39</v>
      </c>
      <c r="G120" s="143">
        <v>39</v>
      </c>
      <c r="H120" s="144"/>
      <c r="I120" s="150">
        <v>4.0599999999999996</v>
      </c>
      <c r="J120" s="150">
        <v>0.43</v>
      </c>
      <c r="K120" s="150">
        <v>27.18</v>
      </c>
      <c r="L120" s="150">
        <v>142.13</v>
      </c>
      <c r="M120" s="145">
        <v>50</v>
      </c>
      <c r="N120" s="128">
        <f t="shared" ref="N120:N180" si="3">F120*M120/1000</f>
        <v>1.95</v>
      </c>
      <c r="P120" s="468"/>
    </row>
    <row r="121" spans="1:16" x14ac:dyDescent="0.2">
      <c r="A121" s="143"/>
      <c r="B121" s="588"/>
      <c r="C121" s="406" t="s">
        <v>387</v>
      </c>
      <c r="D121" s="406" t="s">
        <v>388</v>
      </c>
      <c r="E121" s="143" t="s">
        <v>456</v>
      </c>
      <c r="F121" s="143">
        <v>1</v>
      </c>
      <c r="G121" s="143">
        <v>15</v>
      </c>
      <c r="H121" s="144"/>
      <c r="I121" s="151">
        <v>1.9</v>
      </c>
      <c r="J121" s="150">
        <v>1.73</v>
      </c>
      <c r="K121" s="150">
        <v>0.1</v>
      </c>
      <c r="L121" s="150">
        <v>26.33</v>
      </c>
      <c r="M121" s="145">
        <v>12</v>
      </c>
      <c r="N121" s="128">
        <f t="shared" si="3"/>
        <v>1.2E-2</v>
      </c>
      <c r="P121" s="468"/>
    </row>
    <row r="122" spans="1:16" x14ac:dyDescent="0.2">
      <c r="A122" s="143"/>
      <c r="B122" s="588"/>
      <c r="C122" s="406"/>
      <c r="D122" s="406"/>
      <c r="E122" s="143" t="s">
        <v>22</v>
      </c>
      <c r="F122" s="143">
        <v>0.06</v>
      </c>
      <c r="G122" s="143">
        <v>0.06</v>
      </c>
      <c r="H122" s="144"/>
      <c r="I122" s="150" t="s">
        <v>21</v>
      </c>
      <c r="J122" s="150" t="s">
        <v>21</v>
      </c>
      <c r="K122" s="150" t="s">
        <v>21</v>
      </c>
      <c r="L122" s="150"/>
      <c r="M122" s="145">
        <v>16</v>
      </c>
      <c r="N122" s="128">
        <f t="shared" si="3"/>
        <v>9.5999999999999992E-4</v>
      </c>
      <c r="P122" s="468"/>
    </row>
    <row r="123" spans="1:16" x14ac:dyDescent="0.2">
      <c r="A123" s="143"/>
      <c r="B123" s="406"/>
      <c r="C123" s="406"/>
      <c r="D123" s="406"/>
      <c r="E123" s="143" t="s">
        <v>19</v>
      </c>
      <c r="F123" s="143">
        <v>34.5</v>
      </c>
      <c r="G123" s="143">
        <v>34.5</v>
      </c>
      <c r="H123" s="144"/>
      <c r="I123" s="150">
        <v>0.97</v>
      </c>
      <c r="J123" s="150">
        <v>1.1000000000000001</v>
      </c>
      <c r="K123" s="150">
        <v>1.63</v>
      </c>
      <c r="L123" s="150">
        <v>20.010000000000002</v>
      </c>
      <c r="M123" s="145">
        <v>65</v>
      </c>
      <c r="N123" s="128">
        <f t="shared" si="3"/>
        <v>2.2425000000000002</v>
      </c>
      <c r="P123" s="468"/>
    </row>
    <row r="124" spans="1:16" x14ac:dyDescent="0.2">
      <c r="A124" s="143"/>
      <c r="B124" s="406"/>
      <c r="C124" s="406"/>
      <c r="D124" s="406"/>
      <c r="E124" s="143" t="s">
        <v>189</v>
      </c>
      <c r="F124" s="143">
        <v>0.8</v>
      </c>
      <c r="G124" s="143">
        <v>0.8</v>
      </c>
      <c r="H124" s="144"/>
      <c r="I124" s="150"/>
      <c r="J124" s="150">
        <v>0.79900000000000004</v>
      </c>
      <c r="K124" s="150"/>
      <c r="L124" s="150">
        <v>6.84</v>
      </c>
      <c r="M124" s="145">
        <v>140</v>
      </c>
      <c r="N124" s="128">
        <f t="shared" si="3"/>
        <v>0.112</v>
      </c>
      <c r="P124" s="468"/>
    </row>
    <row r="125" spans="1:16" x14ac:dyDescent="0.2">
      <c r="A125" s="143"/>
      <c r="B125" s="406"/>
      <c r="C125" s="406"/>
      <c r="D125" s="406"/>
      <c r="E125" s="143" t="s">
        <v>23</v>
      </c>
      <c r="F125" s="143">
        <v>2.2999999999999998</v>
      </c>
      <c r="G125" s="143">
        <v>2.2999999999999998</v>
      </c>
      <c r="H125" s="144"/>
      <c r="I125" s="150">
        <v>0.02</v>
      </c>
      <c r="J125" s="150">
        <v>1.63</v>
      </c>
      <c r="K125" s="150">
        <v>0.03</v>
      </c>
      <c r="L125" s="150">
        <v>14.87</v>
      </c>
      <c r="M125" s="145">
        <v>670</v>
      </c>
      <c r="N125" s="128">
        <f t="shared" si="3"/>
        <v>1.5409999999999997</v>
      </c>
      <c r="P125" s="468"/>
    </row>
    <row r="126" spans="1:16" x14ac:dyDescent="0.2">
      <c r="A126" s="143"/>
      <c r="B126" s="406"/>
      <c r="C126" s="406"/>
      <c r="D126" s="406"/>
      <c r="E126" s="143" t="s">
        <v>23</v>
      </c>
      <c r="F126" s="143">
        <v>4</v>
      </c>
      <c r="G126" s="143">
        <v>4</v>
      </c>
      <c r="H126" s="144"/>
      <c r="I126" s="150">
        <v>0.03</v>
      </c>
      <c r="J126" s="152">
        <v>2.9</v>
      </c>
      <c r="K126" s="152">
        <v>0.1</v>
      </c>
      <c r="L126" s="152">
        <v>26.44</v>
      </c>
      <c r="M126" s="145">
        <v>670</v>
      </c>
      <c r="N126" s="128">
        <f t="shared" si="3"/>
        <v>2.68</v>
      </c>
      <c r="P126" s="468"/>
    </row>
    <row r="127" spans="1:16" x14ac:dyDescent="0.2">
      <c r="A127" s="143" t="s">
        <v>25</v>
      </c>
      <c r="B127" s="589" t="s">
        <v>26</v>
      </c>
      <c r="C127" s="407"/>
      <c r="D127" s="407"/>
      <c r="E127" s="143" t="s">
        <v>27</v>
      </c>
      <c r="F127" s="143">
        <v>4</v>
      </c>
      <c r="G127" s="143"/>
      <c r="H127" s="144"/>
      <c r="I127" s="143">
        <v>0.19</v>
      </c>
      <c r="J127" s="143">
        <v>0.14000000000000001</v>
      </c>
      <c r="K127" s="143">
        <v>0.3</v>
      </c>
      <c r="L127" s="143"/>
      <c r="M127" s="145">
        <v>271</v>
      </c>
      <c r="N127" s="128">
        <f t="shared" si="3"/>
        <v>1.0840000000000001</v>
      </c>
      <c r="P127" s="468"/>
    </row>
    <row r="128" spans="1:16" x14ac:dyDescent="0.2">
      <c r="A128" s="143" t="s">
        <v>28</v>
      </c>
      <c r="B128" s="613"/>
      <c r="C128" s="408">
        <v>200</v>
      </c>
      <c r="D128" s="408">
        <v>200</v>
      </c>
      <c r="E128" s="143" t="s">
        <v>145</v>
      </c>
      <c r="F128" s="143">
        <v>100</v>
      </c>
      <c r="G128" s="143"/>
      <c r="H128" s="144"/>
      <c r="I128" s="143">
        <v>2.82</v>
      </c>
      <c r="J128" s="143">
        <v>3.2</v>
      </c>
      <c r="K128" s="143">
        <v>4.7300000000000004</v>
      </c>
      <c r="L128" s="143">
        <v>58</v>
      </c>
      <c r="M128" s="145">
        <v>65</v>
      </c>
      <c r="N128" s="128">
        <f t="shared" si="3"/>
        <v>6.5</v>
      </c>
      <c r="P128" s="468"/>
    </row>
    <row r="129" spans="1:16" x14ac:dyDescent="0.2">
      <c r="A129" s="143"/>
      <c r="B129" s="406"/>
      <c r="C129" s="406"/>
      <c r="D129" s="406"/>
      <c r="E129" s="143" t="s">
        <v>20</v>
      </c>
      <c r="F129" s="143">
        <v>20</v>
      </c>
      <c r="G129" s="143"/>
      <c r="H129" s="144"/>
      <c r="I129" s="143" t="s">
        <v>21</v>
      </c>
      <c r="J129" s="143" t="s">
        <v>21</v>
      </c>
      <c r="K129" s="143">
        <v>19.96</v>
      </c>
      <c r="L129" s="143">
        <v>75.8</v>
      </c>
      <c r="M129" s="145">
        <v>80</v>
      </c>
      <c r="N129" s="128">
        <f t="shared" si="3"/>
        <v>1.6</v>
      </c>
      <c r="P129" s="468"/>
    </row>
    <row r="130" spans="1:16" x14ac:dyDescent="0.2">
      <c r="A130" s="143" t="s">
        <v>29</v>
      </c>
      <c r="B130" s="588" t="s">
        <v>30</v>
      </c>
      <c r="C130" s="406"/>
      <c r="D130" s="406"/>
      <c r="E130" s="143" t="s">
        <v>31</v>
      </c>
      <c r="F130" s="143">
        <v>80</v>
      </c>
      <c r="G130" s="143">
        <v>80</v>
      </c>
      <c r="H130" s="144"/>
      <c r="I130" s="143">
        <v>6.96</v>
      </c>
      <c r="J130" s="143">
        <v>1.2</v>
      </c>
      <c r="K130" s="143">
        <v>32.96</v>
      </c>
      <c r="L130" s="143">
        <v>181</v>
      </c>
      <c r="M130" s="145">
        <v>60</v>
      </c>
      <c r="N130" s="128">
        <f t="shared" si="3"/>
        <v>4.8</v>
      </c>
      <c r="P130" s="468"/>
    </row>
    <row r="131" spans="1:16" ht="20.399999999999999" x14ac:dyDescent="0.2">
      <c r="A131" s="143"/>
      <c r="B131" s="588"/>
      <c r="C131" s="406" t="s">
        <v>389</v>
      </c>
      <c r="D131" s="406" t="s">
        <v>390</v>
      </c>
      <c r="E131" s="143" t="s">
        <v>32</v>
      </c>
      <c r="F131" s="143">
        <v>10</v>
      </c>
      <c r="G131" s="143"/>
      <c r="H131" s="144"/>
      <c r="I131" s="143">
        <v>2.68</v>
      </c>
      <c r="J131" s="143">
        <v>2.57</v>
      </c>
      <c r="K131" s="143" t="s">
        <v>21</v>
      </c>
      <c r="L131" s="143">
        <v>33.79</v>
      </c>
      <c r="M131" s="145">
        <v>650</v>
      </c>
      <c r="N131" s="128">
        <f t="shared" si="3"/>
        <v>6.5</v>
      </c>
      <c r="P131" s="468"/>
    </row>
    <row r="132" spans="1:16" x14ac:dyDescent="0.2">
      <c r="A132" s="143"/>
      <c r="B132" s="406"/>
      <c r="C132" s="406"/>
      <c r="D132" s="406"/>
      <c r="E132" s="143" t="s">
        <v>33</v>
      </c>
      <c r="F132" s="143">
        <v>10</v>
      </c>
      <c r="G132" s="143"/>
      <c r="H132" s="144"/>
      <c r="I132" s="143">
        <v>0.08</v>
      </c>
      <c r="J132" s="143">
        <v>7.25</v>
      </c>
      <c r="K132" s="143">
        <v>0.26</v>
      </c>
      <c r="L132" s="143">
        <v>66.099999999999994</v>
      </c>
      <c r="M132" s="145">
        <v>670</v>
      </c>
      <c r="N132" s="128">
        <f t="shared" si="3"/>
        <v>6.7</v>
      </c>
      <c r="P132" s="468"/>
    </row>
    <row r="133" spans="1:16" ht="20.399999999999999" x14ac:dyDescent="0.2">
      <c r="A133" s="143"/>
      <c r="B133" s="406" t="s">
        <v>146</v>
      </c>
      <c r="C133" s="406">
        <v>120</v>
      </c>
      <c r="D133" s="406">
        <v>120</v>
      </c>
      <c r="E133" s="143" t="s">
        <v>37</v>
      </c>
      <c r="F133" s="143">
        <v>120</v>
      </c>
      <c r="G133" s="143">
        <v>120</v>
      </c>
      <c r="H133" s="144">
        <v>120</v>
      </c>
      <c r="I133" s="142">
        <v>1.8</v>
      </c>
      <c r="J133" s="142">
        <v>0.08</v>
      </c>
      <c r="K133" s="142">
        <v>17.2</v>
      </c>
      <c r="L133" s="142">
        <v>74.8</v>
      </c>
      <c r="M133" s="145">
        <v>150</v>
      </c>
      <c r="N133" s="128">
        <f t="shared" si="3"/>
        <v>18</v>
      </c>
      <c r="P133" s="468"/>
    </row>
    <row r="134" spans="1:16" x14ac:dyDescent="0.2">
      <c r="A134" s="143" t="s">
        <v>38</v>
      </c>
      <c r="B134" s="406" t="s">
        <v>39</v>
      </c>
      <c r="C134" s="406">
        <v>100</v>
      </c>
      <c r="D134" s="406">
        <v>100</v>
      </c>
      <c r="E134" s="143" t="s">
        <v>437</v>
      </c>
      <c r="F134" s="143">
        <v>200</v>
      </c>
      <c r="G134" s="143">
        <v>100</v>
      </c>
      <c r="H134" s="144">
        <v>100</v>
      </c>
      <c r="I134" s="142"/>
      <c r="J134" s="142"/>
      <c r="K134" s="142">
        <v>19</v>
      </c>
      <c r="L134" s="142">
        <v>75</v>
      </c>
      <c r="M134" s="145">
        <v>80</v>
      </c>
      <c r="N134" s="128">
        <f t="shared" si="3"/>
        <v>16</v>
      </c>
      <c r="P134" s="468"/>
    </row>
    <row r="135" spans="1:16" x14ac:dyDescent="0.2">
      <c r="A135" s="586" t="s">
        <v>40</v>
      </c>
      <c r="B135" s="587"/>
      <c r="C135" s="403"/>
      <c r="D135" s="403"/>
      <c r="E135" s="143"/>
      <c r="F135" s="143"/>
      <c r="G135" s="143"/>
      <c r="H135" s="144"/>
      <c r="I135" s="142" t="e">
        <f>#REF!+#REF!+#REF!+I133+I134</f>
        <v>#REF!</v>
      </c>
      <c r="J135" s="142" t="e">
        <f>#REF!+#REF!+#REF!+J133+J134</f>
        <v>#REF!</v>
      </c>
      <c r="K135" s="142" t="e">
        <f>#REF!+#REF!+#REF!+K133+K134</f>
        <v>#REF!</v>
      </c>
      <c r="L135" s="142" t="e">
        <f>#REF!+#REF!+#REF!+L133+L134</f>
        <v>#REF!</v>
      </c>
      <c r="M135" s="142"/>
      <c r="N135" s="129">
        <f>SUM(N120:N134)</f>
        <v>69.722460000000012</v>
      </c>
      <c r="P135" s="468"/>
    </row>
    <row r="136" spans="1:16" x14ac:dyDescent="0.2">
      <c r="A136" s="143" t="s">
        <v>41</v>
      </c>
      <c r="B136" s="406"/>
      <c r="C136" s="406"/>
      <c r="D136" s="406"/>
      <c r="E136" s="143"/>
      <c r="F136" s="143"/>
      <c r="G136" s="143"/>
      <c r="H136" s="144"/>
      <c r="I136" s="143"/>
      <c r="J136" s="143"/>
      <c r="K136" s="143"/>
      <c r="L136" s="143"/>
      <c r="M136" s="145"/>
      <c r="N136" s="128"/>
      <c r="P136" s="468"/>
    </row>
    <row r="137" spans="1:16" x14ac:dyDescent="0.2">
      <c r="A137" s="143" t="s">
        <v>191</v>
      </c>
      <c r="B137" s="588" t="s">
        <v>192</v>
      </c>
      <c r="C137" s="406"/>
      <c r="D137" s="406"/>
      <c r="E137" s="143" t="s">
        <v>51</v>
      </c>
      <c r="F137" s="143">
        <v>46</v>
      </c>
      <c r="G137" s="143">
        <v>33.200000000000003</v>
      </c>
      <c r="H137" s="144"/>
      <c r="I137" s="143">
        <v>0.92</v>
      </c>
      <c r="J137" s="143">
        <v>0.1</v>
      </c>
      <c r="K137" s="143">
        <v>6.4</v>
      </c>
      <c r="L137" s="143">
        <v>26.5</v>
      </c>
      <c r="M137" s="145">
        <v>35</v>
      </c>
      <c r="N137" s="128">
        <f t="shared" si="3"/>
        <v>1.61</v>
      </c>
      <c r="P137" s="468"/>
    </row>
    <row r="138" spans="1:16" x14ac:dyDescent="0.2">
      <c r="A138" s="143"/>
      <c r="B138" s="588"/>
      <c r="C138" s="406"/>
      <c r="D138" s="406"/>
      <c r="E138" s="143" t="s">
        <v>149</v>
      </c>
      <c r="F138" s="143">
        <v>31</v>
      </c>
      <c r="G138" s="143">
        <v>24.8</v>
      </c>
      <c r="H138" s="144"/>
      <c r="I138" s="143">
        <v>0.46</v>
      </c>
      <c r="J138" s="143">
        <v>0.02</v>
      </c>
      <c r="K138" s="143">
        <v>2.57</v>
      </c>
      <c r="L138" s="143">
        <v>10.42</v>
      </c>
      <c r="M138" s="145">
        <v>30</v>
      </c>
      <c r="N138" s="128">
        <f t="shared" si="3"/>
        <v>0.93</v>
      </c>
      <c r="P138" s="468"/>
    </row>
    <row r="139" spans="1:16" x14ac:dyDescent="0.2">
      <c r="A139" s="432"/>
      <c r="B139" s="409"/>
      <c r="C139" s="409"/>
      <c r="D139" s="409"/>
      <c r="E139" s="432" t="s">
        <v>44</v>
      </c>
      <c r="F139" s="432">
        <v>19</v>
      </c>
      <c r="G139" s="432">
        <v>15.2</v>
      </c>
      <c r="H139" s="396"/>
      <c r="I139" s="432">
        <v>0.25</v>
      </c>
      <c r="J139" s="432">
        <v>0.01</v>
      </c>
      <c r="K139" s="432">
        <v>1.38</v>
      </c>
      <c r="L139" s="432">
        <v>5.18</v>
      </c>
      <c r="M139" s="72">
        <v>45</v>
      </c>
      <c r="N139" s="128">
        <f t="shared" si="3"/>
        <v>0.85499999999999998</v>
      </c>
      <c r="P139" s="468"/>
    </row>
    <row r="140" spans="1:16" x14ac:dyDescent="0.2">
      <c r="A140" s="432"/>
      <c r="B140" s="409"/>
      <c r="C140" s="409"/>
      <c r="D140" s="409"/>
      <c r="E140" s="432" t="s">
        <v>54</v>
      </c>
      <c r="F140" s="432">
        <v>30</v>
      </c>
      <c r="G140" s="432">
        <v>30</v>
      </c>
      <c r="H140" s="396"/>
      <c r="I140" s="432">
        <v>0.24</v>
      </c>
      <c r="J140" s="432">
        <v>0.03</v>
      </c>
      <c r="K140" s="432">
        <v>0.48</v>
      </c>
      <c r="L140" s="432">
        <v>3.9</v>
      </c>
      <c r="M140" s="72">
        <v>137</v>
      </c>
      <c r="N140" s="128">
        <f t="shared" si="3"/>
        <v>4.1100000000000003</v>
      </c>
      <c r="P140" s="468"/>
    </row>
    <row r="141" spans="1:16" x14ac:dyDescent="0.2">
      <c r="A141" s="432"/>
      <c r="B141" s="409"/>
      <c r="C141" s="409">
        <v>80</v>
      </c>
      <c r="D141" s="409">
        <v>120</v>
      </c>
      <c r="E141" s="432" t="s">
        <v>193</v>
      </c>
      <c r="F141" s="432">
        <v>15</v>
      </c>
      <c r="G141" s="432">
        <v>0.75</v>
      </c>
      <c r="H141" s="396"/>
      <c r="I141" s="432">
        <v>0.18</v>
      </c>
      <c r="J141" s="432">
        <v>7.0000000000000007E-2</v>
      </c>
      <c r="K141" s="432">
        <v>28.07</v>
      </c>
      <c r="L141" s="432">
        <v>10.95</v>
      </c>
      <c r="M141" s="72">
        <v>170</v>
      </c>
      <c r="N141" s="128">
        <f t="shared" si="3"/>
        <v>2.5499999999999998</v>
      </c>
      <c r="P141" s="468"/>
    </row>
    <row r="142" spans="1:16" x14ac:dyDescent="0.2">
      <c r="A142" s="432"/>
      <c r="B142" s="409"/>
      <c r="C142" s="409"/>
      <c r="D142" s="409"/>
      <c r="E142" s="432" t="s">
        <v>53</v>
      </c>
      <c r="F142" s="432">
        <v>6</v>
      </c>
      <c r="G142" s="432">
        <v>4.4000000000000004</v>
      </c>
      <c r="H142" s="396"/>
      <c r="I142" s="432">
        <v>0.15</v>
      </c>
      <c r="J142" s="432">
        <v>0.02</v>
      </c>
      <c r="K142" s="432">
        <v>0.35</v>
      </c>
      <c r="L142" s="432">
        <v>1.44</v>
      </c>
      <c r="M142" s="72">
        <v>40</v>
      </c>
      <c r="N142" s="128">
        <f t="shared" si="3"/>
        <v>0.24</v>
      </c>
      <c r="P142" s="468"/>
    </row>
    <row r="143" spans="1:16" x14ac:dyDescent="0.2">
      <c r="A143" s="432"/>
      <c r="B143" s="409"/>
      <c r="C143" s="409"/>
      <c r="D143" s="409"/>
      <c r="E143" s="432" t="s">
        <v>52</v>
      </c>
      <c r="F143" s="432">
        <v>5</v>
      </c>
      <c r="G143" s="432">
        <v>5</v>
      </c>
      <c r="H143" s="396"/>
      <c r="I143" s="432" t="s">
        <v>21</v>
      </c>
      <c r="J143" s="432">
        <v>4.99</v>
      </c>
      <c r="K143" s="432"/>
      <c r="L143" s="432">
        <v>44.95</v>
      </c>
      <c r="M143" s="72">
        <v>140</v>
      </c>
      <c r="N143" s="128">
        <f t="shared" si="3"/>
        <v>0.7</v>
      </c>
      <c r="P143" s="468"/>
    </row>
    <row r="144" spans="1:16" x14ac:dyDescent="0.2">
      <c r="A144" s="432"/>
      <c r="B144" s="409"/>
      <c r="C144" s="409"/>
      <c r="D144" s="409"/>
      <c r="E144" s="432" t="s">
        <v>22</v>
      </c>
      <c r="F144" s="432">
        <v>0.25</v>
      </c>
      <c r="G144" s="432">
        <v>0.25</v>
      </c>
      <c r="H144" s="396"/>
      <c r="I144" s="432"/>
      <c r="J144" s="432"/>
      <c r="K144" s="432"/>
      <c r="L144" s="432"/>
      <c r="M144" s="72">
        <v>16</v>
      </c>
      <c r="N144" s="128">
        <f t="shared" si="3"/>
        <v>4.0000000000000001E-3</v>
      </c>
      <c r="P144" s="468"/>
    </row>
    <row r="145" spans="1:16" ht="20.399999999999999" x14ac:dyDescent="0.2">
      <c r="A145" s="432" t="s">
        <v>196</v>
      </c>
      <c r="B145" s="409" t="s">
        <v>197</v>
      </c>
      <c r="C145" s="409"/>
      <c r="D145" s="409"/>
      <c r="E145" s="432" t="s">
        <v>198</v>
      </c>
      <c r="F145" s="432">
        <v>20</v>
      </c>
      <c r="G145" s="432">
        <v>20</v>
      </c>
      <c r="H145" s="396"/>
      <c r="I145" s="432">
        <v>0.13</v>
      </c>
      <c r="J145" s="432" t="s">
        <v>21</v>
      </c>
      <c r="K145" s="432">
        <v>0.91</v>
      </c>
      <c r="L145" s="432">
        <v>4.0999999999999996</v>
      </c>
      <c r="M145" s="72">
        <v>50</v>
      </c>
      <c r="N145" s="128">
        <f t="shared" si="3"/>
        <v>1</v>
      </c>
      <c r="P145" s="468"/>
    </row>
    <row r="146" spans="1:16" x14ac:dyDescent="0.2">
      <c r="A146" s="432"/>
      <c r="B146" s="409"/>
      <c r="C146" s="409"/>
      <c r="D146" s="409"/>
      <c r="E146" s="432" t="s">
        <v>22</v>
      </c>
      <c r="F146" s="432">
        <v>0.5</v>
      </c>
      <c r="G146" s="432">
        <v>0.5</v>
      </c>
      <c r="H146" s="396"/>
      <c r="I146" s="432" t="s">
        <v>21</v>
      </c>
      <c r="J146" s="432" t="s">
        <v>21</v>
      </c>
      <c r="K146" s="432" t="s">
        <v>21</v>
      </c>
      <c r="L146" s="432" t="s">
        <v>21</v>
      </c>
      <c r="M146" s="72">
        <v>16</v>
      </c>
      <c r="N146" s="128">
        <f t="shared" si="3"/>
        <v>8.0000000000000002E-3</v>
      </c>
      <c r="P146" s="468"/>
    </row>
    <row r="147" spans="1:16" x14ac:dyDescent="0.2">
      <c r="A147" s="432"/>
      <c r="B147" s="409"/>
      <c r="C147" s="409"/>
      <c r="D147" s="409"/>
      <c r="E147" s="432" t="s">
        <v>53</v>
      </c>
      <c r="F147" s="432">
        <v>12</v>
      </c>
      <c r="G147" s="432">
        <v>10</v>
      </c>
      <c r="H147" s="396"/>
      <c r="I147" s="432">
        <v>0.17</v>
      </c>
      <c r="J147" s="432">
        <v>0.01</v>
      </c>
      <c r="K147" s="432">
        <v>0.97</v>
      </c>
      <c r="L147" s="432">
        <v>4.13</v>
      </c>
      <c r="M147" s="72">
        <v>40</v>
      </c>
      <c r="N147" s="128">
        <f t="shared" si="3"/>
        <v>0.48</v>
      </c>
      <c r="P147" s="468"/>
    </row>
    <row r="148" spans="1:16" x14ac:dyDescent="0.2">
      <c r="A148" s="432"/>
      <c r="B148" s="409"/>
      <c r="C148" s="409"/>
      <c r="D148" s="409"/>
      <c r="E148" s="432" t="s">
        <v>44</v>
      </c>
      <c r="F148" s="432">
        <v>12.5</v>
      </c>
      <c r="G148" s="432">
        <v>10</v>
      </c>
      <c r="H148" s="396"/>
      <c r="I148" s="432" t="s">
        <v>21</v>
      </c>
      <c r="J148" s="432">
        <v>4</v>
      </c>
      <c r="K148" s="432" t="s">
        <v>21</v>
      </c>
      <c r="L148" s="432">
        <v>35.96</v>
      </c>
      <c r="M148" s="72">
        <v>45</v>
      </c>
      <c r="N148" s="128">
        <f t="shared" si="3"/>
        <v>0.5625</v>
      </c>
      <c r="P148" s="468"/>
    </row>
    <row r="149" spans="1:16" x14ac:dyDescent="0.2">
      <c r="A149" s="432"/>
      <c r="B149" s="409"/>
      <c r="C149" s="409"/>
      <c r="D149" s="409"/>
      <c r="E149" s="432" t="s">
        <v>52</v>
      </c>
      <c r="F149" s="432">
        <v>5</v>
      </c>
      <c r="G149" s="432">
        <v>5</v>
      </c>
      <c r="H149" s="396"/>
      <c r="I149" s="432">
        <v>1.95</v>
      </c>
      <c r="J149" s="432">
        <v>4.9000000000000004</v>
      </c>
      <c r="K149" s="432">
        <v>2.91</v>
      </c>
      <c r="L149" s="432">
        <v>8.82</v>
      </c>
      <c r="M149" s="72">
        <v>140</v>
      </c>
      <c r="N149" s="128">
        <f t="shared" si="3"/>
        <v>0.7</v>
      </c>
      <c r="P149" s="468"/>
    </row>
    <row r="150" spans="1:16" x14ac:dyDescent="0.2">
      <c r="A150" s="432"/>
      <c r="B150" s="409"/>
      <c r="C150" s="409"/>
      <c r="D150" s="409"/>
      <c r="E150" s="432" t="s">
        <v>56</v>
      </c>
      <c r="F150" s="432">
        <v>40</v>
      </c>
      <c r="G150" s="432" t="s">
        <v>115</v>
      </c>
      <c r="H150" s="396"/>
      <c r="I150" s="432">
        <v>10</v>
      </c>
      <c r="J150" s="432">
        <v>6.48</v>
      </c>
      <c r="K150" s="432" t="s">
        <v>21</v>
      </c>
      <c r="L150" s="432">
        <v>88.29</v>
      </c>
      <c r="M150" s="72">
        <v>440</v>
      </c>
      <c r="N150" s="128">
        <f t="shared" si="3"/>
        <v>17.600000000000001</v>
      </c>
      <c r="P150" s="468"/>
    </row>
    <row r="151" spans="1:16" ht="11.25" customHeight="1" x14ac:dyDescent="0.2">
      <c r="A151" s="92" t="s">
        <v>205</v>
      </c>
      <c r="B151" s="400" t="s">
        <v>449</v>
      </c>
      <c r="C151" s="400"/>
      <c r="D151" s="400"/>
      <c r="E151" s="92" t="s">
        <v>450</v>
      </c>
      <c r="F151" s="92">
        <v>160</v>
      </c>
      <c r="G151" s="92">
        <v>112</v>
      </c>
      <c r="H151" s="92"/>
      <c r="I151" s="92" t="s">
        <v>21</v>
      </c>
      <c r="J151" s="92" t="s">
        <v>21</v>
      </c>
      <c r="K151" s="92" t="s">
        <v>21</v>
      </c>
      <c r="L151" s="92">
        <v>0.21</v>
      </c>
      <c r="M151" s="72">
        <v>270</v>
      </c>
      <c r="N151" s="128">
        <f t="shared" si="3"/>
        <v>43.2</v>
      </c>
      <c r="P151" s="468"/>
    </row>
    <row r="152" spans="1:16" x14ac:dyDescent="0.2">
      <c r="A152" s="92"/>
      <c r="B152" s="390"/>
      <c r="C152" s="390"/>
      <c r="D152" s="390"/>
      <c r="E152" s="92" t="s">
        <v>77</v>
      </c>
      <c r="F152" s="92">
        <v>4</v>
      </c>
      <c r="G152" s="92">
        <v>4</v>
      </c>
      <c r="H152" s="92"/>
      <c r="I152" s="92">
        <v>0.22</v>
      </c>
      <c r="J152" s="92">
        <v>0.02</v>
      </c>
      <c r="K152" s="92">
        <v>1.44</v>
      </c>
      <c r="L152" s="92">
        <v>6.62</v>
      </c>
      <c r="M152" s="72">
        <v>40</v>
      </c>
      <c r="N152" s="128">
        <f t="shared" si="3"/>
        <v>0.16</v>
      </c>
      <c r="P152" s="468"/>
    </row>
    <row r="153" spans="1:16" x14ac:dyDescent="0.2">
      <c r="A153" s="92"/>
      <c r="B153" s="390"/>
      <c r="C153" s="390"/>
      <c r="D153" s="390"/>
      <c r="E153" s="92" t="s">
        <v>53</v>
      </c>
      <c r="F153" s="92">
        <v>48</v>
      </c>
      <c r="G153" s="92">
        <v>40</v>
      </c>
      <c r="H153" s="92"/>
      <c r="I153" s="92">
        <v>0.56999999999999995</v>
      </c>
      <c r="J153" s="92">
        <v>0.06</v>
      </c>
      <c r="K153" s="92">
        <v>0.47</v>
      </c>
      <c r="L153" s="92">
        <v>15.82</v>
      </c>
      <c r="M153" s="72">
        <v>40</v>
      </c>
      <c r="N153" s="128">
        <f t="shared" si="3"/>
        <v>1.92</v>
      </c>
      <c r="P153" s="468"/>
    </row>
    <row r="154" spans="1:16" x14ac:dyDescent="0.2">
      <c r="A154" s="92"/>
      <c r="B154" s="390"/>
      <c r="C154" s="390"/>
      <c r="D154" s="390"/>
      <c r="E154" s="92" t="s">
        <v>22</v>
      </c>
      <c r="F154" s="92">
        <v>0.6</v>
      </c>
      <c r="G154" s="92">
        <v>0.6</v>
      </c>
      <c r="H154" s="92"/>
      <c r="I154" s="92" t="s">
        <v>21</v>
      </c>
      <c r="J154" s="92" t="s">
        <v>21</v>
      </c>
      <c r="K154" s="92" t="s">
        <v>21</v>
      </c>
      <c r="L154" s="92" t="s">
        <v>21</v>
      </c>
      <c r="M154" s="72">
        <v>16</v>
      </c>
      <c r="N154" s="128">
        <f t="shared" si="3"/>
        <v>9.5999999999999992E-3</v>
      </c>
      <c r="P154" s="468"/>
    </row>
    <row r="155" spans="1:16" ht="11.25" customHeight="1" x14ac:dyDescent="0.2">
      <c r="A155" s="92"/>
      <c r="B155" s="390"/>
      <c r="C155" s="390"/>
      <c r="D155" s="390"/>
      <c r="E155" s="92" t="s">
        <v>52</v>
      </c>
      <c r="F155" s="92">
        <v>15</v>
      </c>
      <c r="G155" s="92">
        <v>15</v>
      </c>
      <c r="H155" s="92"/>
      <c r="I155" s="92" t="s">
        <v>21</v>
      </c>
      <c r="J155" s="92">
        <v>1.99</v>
      </c>
      <c r="K155" s="92" t="s">
        <v>21</v>
      </c>
      <c r="L155" s="92">
        <v>17.98</v>
      </c>
      <c r="M155" s="72">
        <v>140</v>
      </c>
      <c r="N155" s="128">
        <v>5.44</v>
      </c>
      <c r="P155" s="468"/>
    </row>
    <row r="156" spans="1:16" x14ac:dyDescent="0.2">
      <c r="A156" s="432" t="s">
        <v>204</v>
      </c>
      <c r="B156" s="409" t="s">
        <v>120</v>
      </c>
      <c r="C156" s="409">
        <v>40</v>
      </c>
      <c r="D156" s="409">
        <v>60</v>
      </c>
      <c r="E156" s="432" t="s">
        <v>52</v>
      </c>
      <c r="F156" s="432">
        <v>1</v>
      </c>
      <c r="G156" s="432"/>
      <c r="H156" s="396"/>
      <c r="I156" s="432">
        <v>0.26</v>
      </c>
      <c r="J156" s="432">
        <v>0.02</v>
      </c>
      <c r="K156" s="432">
        <v>1.71</v>
      </c>
      <c r="L156" s="432">
        <v>8.35</v>
      </c>
      <c r="M156" s="72">
        <v>140</v>
      </c>
      <c r="N156" s="128">
        <f t="shared" ref="N156" si="4">F156*M156/1000</f>
        <v>0.14000000000000001</v>
      </c>
      <c r="P156" s="468"/>
    </row>
    <row r="157" spans="1:16" x14ac:dyDescent="0.2">
      <c r="A157" s="432"/>
      <c r="B157" s="409"/>
      <c r="C157" s="409"/>
      <c r="D157" s="409"/>
      <c r="E157" s="432" t="s">
        <v>65</v>
      </c>
      <c r="F157" s="432">
        <v>2.5</v>
      </c>
      <c r="G157" s="432"/>
      <c r="H157" s="396"/>
      <c r="I157" s="432">
        <v>0.18</v>
      </c>
      <c r="J157" s="432" t="s">
        <v>21</v>
      </c>
      <c r="K157" s="432">
        <v>0.62</v>
      </c>
      <c r="L157" s="432">
        <v>3.4</v>
      </c>
      <c r="M157" s="72">
        <v>40</v>
      </c>
      <c r="N157" s="128">
        <f t="shared" si="3"/>
        <v>0.1</v>
      </c>
      <c r="P157" s="468"/>
    </row>
    <row r="158" spans="1:16" x14ac:dyDescent="0.2">
      <c r="A158" s="432"/>
      <c r="B158" s="409"/>
      <c r="C158" s="409"/>
      <c r="D158" s="409"/>
      <c r="E158" s="432" t="s">
        <v>452</v>
      </c>
      <c r="F158" s="432">
        <v>5</v>
      </c>
      <c r="G158" s="432"/>
      <c r="H158" s="396"/>
      <c r="I158" s="432">
        <v>0.05</v>
      </c>
      <c r="J158" s="432">
        <v>0</v>
      </c>
      <c r="K158" s="432">
        <v>0.28000000000000003</v>
      </c>
      <c r="L158" s="432">
        <v>1.32</v>
      </c>
      <c r="M158" s="72">
        <v>175</v>
      </c>
      <c r="N158" s="128">
        <f t="shared" si="3"/>
        <v>0.875</v>
      </c>
      <c r="P158" s="468"/>
    </row>
    <row r="159" spans="1:16" x14ac:dyDescent="0.2">
      <c r="A159" s="432"/>
      <c r="B159" s="409"/>
      <c r="C159" s="409"/>
      <c r="D159" s="409"/>
      <c r="E159" s="432" t="s">
        <v>44</v>
      </c>
      <c r="F159" s="432">
        <v>5</v>
      </c>
      <c r="G159" s="432">
        <v>4</v>
      </c>
      <c r="H159" s="396"/>
      <c r="I159" s="432">
        <v>0.01</v>
      </c>
      <c r="J159" s="432" t="s">
        <v>21</v>
      </c>
      <c r="K159" s="432">
        <v>0.09</v>
      </c>
      <c r="L159" s="432">
        <v>0.41</v>
      </c>
      <c r="M159" s="72">
        <v>45</v>
      </c>
      <c r="N159" s="128">
        <f t="shared" si="3"/>
        <v>0.22500000000000001</v>
      </c>
      <c r="P159" s="468"/>
    </row>
    <row r="160" spans="1:16" x14ac:dyDescent="0.2">
      <c r="A160" s="432"/>
      <c r="B160" s="409"/>
      <c r="C160" s="409"/>
      <c r="D160" s="409"/>
      <c r="E160" s="432" t="s">
        <v>53</v>
      </c>
      <c r="F160" s="432">
        <v>1.2</v>
      </c>
      <c r="G160" s="432">
        <v>1</v>
      </c>
      <c r="H160" s="396"/>
      <c r="I160" s="432" t="s">
        <v>21</v>
      </c>
      <c r="J160" s="432" t="s">
        <v>21</v>
      </c>
      <c r="K160" s="432">
        <v>0.79</v>
      </c>
      <c r="L160" s="432">
        <v>3.03</v>
      </c>
      <c r="M160" s="72">
        <v>40</v>
      </c>
      <c r="N160" s="128">
        <f t="shared" si="3"/>
        <v>4.8000000000000001E-2</v>
      </c>
      <c r="P160" s="468"/>
    </row>
    <row r="161" spans="1:16" x14ac:dyDescent="0.2">
      <c r="A161" s="432"/>
      <c r="B161" s="409"/>
      <c r="C161" s="409"/>
      <c r="D161" s="409"/>
      <c r="E161" s="432" t="s">
        <v>20</v>
      </c>
      <c r="F161" s="432">
        <v>0.7</v>
      </c>
      <c r="G161" s="432"/>
      <c r="H161" s="396"/>
      <c r="I161" s="432">
        <v>0.91</v>
      </c>
      <c r="J161" s="432">
        <v>2.04</v>
      </c>
      <c r="K161" s="432">
        <v>4.0999999999999996</v>
      </c>
      <c r="L161" s="432">
        <v>27.35</v>
      </c>
      <c r="M161" s="72">
        <v>80</v>
      </c>
      <c r="N161" s="128">
        <f t="shared" si="3"/>
        <v>5.6000000000000001E-2</v>
      </c>
      <c r="P161" s="468"/>
    </row>
    <row r="162" spans="1:16" x14ac:dyDescent="0.2">
      <c r="A162" s="546" t="s">
        <v>205</v>
      </c>
      <c r="B162" s="547" t="s">
        <v>206</v>
      </c>
      <c r="C162" s="415"/>
      <c r="D162" s="415"/>
      <c r="E162" s="417" t="s">
        <v>207</v>
      </c>
      <c r="F162" s="417">
        <v>35.700000000000003</v>
      </c>
      <c r="G162" s="417">
        <v>35.700000000000003</v>
      </c>
      <c r="H162" s="417"/>
      <c r="I162" s="417">
        <v>2.8</v>
      </c>
      <c r="J162" s="417">
        <v>0.4</v>
      </c>
      <c r="K162" s="417">
        <v>28.5</v>
      </c>
      <c r="L162" s="417">
        <v>132</v>
      </c>
      <c r="M162" s="110">
        <v>90</v>
      </c>
      <c r="N162" s="128">
        <f t="shared" si="3"/>
        <v>3.2130000000000005</v>
      </c>
      <c r="P162" s="468"/>
    </row>
    <row r="163" spans="1:16" x14ac:dyDescent="0.2">
      <c r="A163" s="546"/>
      <c r="B163" s="548"/>
      <c r="C163" s="416"/>
      <c r="D163" s="416"/>
      <c r="E163" s="417" t="s">
        <v>208</v>
      </c>
      <c r="F163" s="417">
        <v>5</v>
      </c>
      <c r="G163" s="417">
        <v>5</v>
      </c>
      <c r="H163" s="417"/>
      <c r="I163" s="417"/>
      <c r="J163" s="417">
        <v>14.9</v>
      </c>
      <c r="K163" s="417"/>
      <c r="L163" s="417">
        <v>134.80000000000001</v>
      </c>
      <c r="M163" s="110">
        <v>670</v>
      </c>
      <c r="N163" s="128">
        <f t="shared" si="3"/>
        <v>3.35</v>
      </c>
      <c r="P163" s="468"/>
    </row>
    <row r="164" spans="1:16" x14ac:dyDescent="0.2">
      <c r="A164" s="546"/>
      <c r="B164" s="416"/>
      <c r="C164" s="416">
        <v>180</v>
      </c>
      <c r="D164" s="416">
        <v>220</v>
      </c>
      <c r="E164" s="417" t="s">
        <v>209</v>
      </c>
      <c r="F164" s="417">
        <v>2</v>
      </c>
      <c r="G164" s="417">
        <v>2</v>
      </c>
      <c r="H164" s="417"/>
      <c r="I164" s="417"/>
      <c r="J164" s="417"/>
      <c r="K164" s="417"/>
      <c r="L164" s="417"/>
      <c r="M164" s="110">
        <v>16</v>
      </c>
      <c r="N164" s="128">
        <f t="shared" si="3"/>
        <v>3.2000000000000001E-2</v>
      </c>
      <c r="P164" s="468"/>
    </row>
    <row r="165" spans="1:16" x14ac:dyDescent="0.2">
      <c r="A165" s="432" t="s">
        <v>182</v>
      </c>
      <c r="B165" s="541" t="s">
        <v>183</v>
      </c>
      <c r="C165" s="387"/>
      <c r="D165" s="387"/>
      <c r="E165" s="432" t="s">
        <v>46</v>
      </c>
      <c r="F165" s="432">
        <v>25</v>
      </c>
      <c r="G165" s="432">
        <v>22</v>
      </c>
      <c r="H165" s="396"/>
      <c r="I165" s="432">
        <v>0.1</v>
      </c>
      <c r="J165" s="432">
        <v>0.09</v>
      </c>
      <c r="K165" s="432">
        <v>2.2000000000000002</v>
      </c>
      <c r="L165" s="432">
        <v>9.9</v>
      </c>
      <c r="M165" s="72">
        <v>100</v>
      </c>
      <c r="N165" s="128">
        <f t="shared" si="3"/>
        <v>2.5</v>
      </c>
      <c r="P165" s="468"/>
    </row>
    <row r="166" spans="1:16" x14ac:dyDescent="0.2">
      <c r="A166" s="432"/>
      <c r="B166" s="542"/>
      <c r="C166" s="398">
        <v>200</v>
      </c>
      <c r="D166" s="398">
        <v>200</v>
      </c>
      <c r="E166" s="432" t="s">
        <v>20</v>
      </c>
      <c r="F166" s="432">
        <v>20</v>
      </c>
      <c r="G166" s="432">
        <v>20</v>
      </c>
      <c r="H166" s="396"/>
      <c r="I166" s="432"/>
      <c r="J166" s="432"/>
      <c r="K166" s="432">
        <v>19.96</v>
      </c>
      <c r="L166" s="432">
        <v>75.8</v>
      </c>
      <c r="M166" s="72">
        <v>80</v>
      </c>
      <c r="N166" s="128">
        <f t="shared" si="3"/>
        <v>1.6</v>
      </c>
      <c r="P166" s="468"/>
    </row>
    <row r="167" spans="1:16" x14ac:dyDescent="0.2">
      <c r="A167" s="432"/>
      <c r="B167" s="409" t="s">
        <v>72</v>
      </c>
      <c r="C167" s="409" t="s">
        <v>378</v>
      </c>
      <c r="D167" s="409" t="s">
        <v>379</v>
      </c>
      <c r="E167" s="83" t="s">
        <v>73</v>
      </c>
      <c r="F167" s="83">
        <v>40</v>
      </c>
      <c r="G167" s="83">
        <v>40</v>
      </c>
      <c r="H167" s="84">
        <v>40</v>
      </c>
      <c r="I167" s="432">
        <v>3.48</v>
      </c>
      <c r="J167" s="432">
        <v>0.6</v>
      </c>
      <c r="K167" s="432">
        <v>16</v>
      </c>
      <c r="L167" s="432">
        <v>83.6</v>
      </c>
      <c r="M167" s="72">
        <v>60</v>
      </c>
      <c r="N167" s="128">
        <f t="shared" si="3"/>
        <v>2.4</v>
      </c>
      <c r="P167" s="468"/>
    </row>
    <row r="168" spans="1:16" x14ac:dyDescent="0.2">
      <c r="A168" s="432"/>
      <c r="B168" s="409"/>
      <c r="C168" s="409"/>
      <c r="D168" s="409"/>
      <c r="E168" s="432" t="s">
        <v>74</v>
      </c>
      <c r="F168" s="432">
        <v>80</v>
      </c>
      <c r="G168" s="432">
        <v>80</v>
      </c>
      <c r="H168" s="396">
        <v>80</v>
      </c>
      <c r="I168" s="432">
        <v>5.28</v>
      </c>
      <c r="J168" s="432">
        <v>0.96</v>
      </c>
      <c r="K168" s="432">
        <v>28.24</v>
      </c>
      <c r="L168" s="432">
        <v>144.80000000000001</v>
      </c>
      <c r="M168" s="72">
        <v>51</v>
      </c>
      <c r="N168" s="128">
        <f t="shared" si="3"/>
        <v>4.08</v>
      </c>
      <c r="P168" s="468"/>
    </row>
    <row r="169" spans="1:16" ht="20.399999999999999" x14ac:dyDescent="0.2">
      <c r="A169" s="598" t="s">
        <v>279</v>
      </c>
      <c r="B169" s="198" t="s">
        <v>333</v>
      </c>
      <c r="C169" s="198">
        <v>110</v>
      </c>
      <c r="D169" s="198">
        <v>110</v>
      </c>
      <c r="E169" s="199" t="s">
        <v>65</v>
      </c>
      <c r="F169" s="200">
        <v>30</v>
      </c>
      <c r="G169" s="200"/>
      <c r="H169" s="200"/>
      <c r="I169" s="197">
        <v>2</v>
      </c>
      <c r="J169" s="197">
        <v>0.20499999999999999</v>
      </c>
      <c r="K169" s="197">
        <v>12.87</v>
      </c>
      <c r="L169" s="197">
        <v>62.46</v>
      </c>
      <c r="M169" s="181">
        <v>40</v>
      </c>
      <c r="N169" s="207">
        <f t="shared" si="3"/>
        <v>1.2</v>
      </c>
      <c r="P169" s="468"/>
    </row>
    <row r="170" spans="1:16" x14ac:dyDescent="0.2">
      <c r="A170" s="599"/>
      <c r="B170" s="201"/>
      <c r="C170" s="201"/>
      <c r="D170" s="201"/>
      <c r="E170" s="199" t="s">
        <v>20</v>
      </c>
      <c r="F170" s="200">
        <v>1.5</v>
      </c>
      <c r="G170" s="200"/>
      <c r="H170" s="200"/>
      <c r="I170" s="432"/>
      <c r="J170" s="432"/>
      <c r="K170" s="432">
        <v>19.96</v>
      </c>
      <c r="L170" s="432">
        <v>75.8</v>
      </c>
      <c r="M170" s="181">
        <v>80</v>
      </c>
      <c r="N170" s="207">
        <f t="shared" si="3"/>
        <v>0.12</v>
      </c>
      <c r="P170" s="468"/>
    </row>
    <row r="171" spans="1:16" x14ac:dyDescent="0.2">
      <c r="A171" s="202"/>
      <c r="B171" s="201"/>
      <c r="C171" s="201"/>
      <c r="D171" s="201"/>
      <c r="E171" s="199" t="s">
        <v>23</v>
      </c>
      <c r="F171" s="200">
        <v>5</v>
      </c>
      <c r="G171" s="200"/>
      <c r="H171" s="200"/>
      <c r="I171" s="417"/>
      <c r="J171" s="417">
        <v>14.9</v>
      </c>
      <c r="K171" s="417"/>
      <c r="L171" s="417">
        <v>134.80000000000001</v>
      </c>
      <c r="M171" s="181">
        <v>670</v>
      </c>
      <c r="N171" s="207">
        <f t="shared" si="3"/>
        <v>3.35</v>
      </c>
      <c r="P171" s="468"/>
    </row>
    <row r="172" spans="1:16" x14ac:dyDescent="0.2">
      <c r="A172" s="202"/>
      <c r="B172" s="203"/>
      <c r="C172" s="203"/>
      <c r="D172" s="203"/>
      <c r="E172" s="199" t="s">
        <v>454</v>
      </c>
      <c r="F172" s="200">
        <v>0.18</v>
      </c>
      <c r="G172" s="200">
        <v>3</v>
      </c>
      <c r="H172" s="200"/>
      <c r="I172" s="432">
        <v>0.63</v>
      </c>
      <c r="J172" s="432">
        <v>0.56999999999999995</v>
      </c>
      <c r="K172" s="432">
        <v>0.03</v>
      </c>
      <c r="L172" s="432">
        <v>0.73</v>
      </c>
      <c r="M172" s="181">
        <v>12</v>
      </c>
      <c r="N172" s="207">
        <f>F172*M172</f>
        <v>2.16</v>
      </c>
      <c r="O172" s="68"/>
      <c r="P172" s="468"/>
    </row>
    <row r="173" spans="1:16" x14ac:dyDescent="0.2">
      <c r="A173" s="203"/>
      <c r="B173" s="203"/>
      <c r="C173" s="203"/>
      <c r="D173" s="203"/>
      <c r="E173" s="199" t="s">
        <v>129</v>
      </c>
      <c r="F173" s="200">
        <v>1</v>
      </c>
      <c r="G173" s="200"/>
      <c r="H173" s="200"/>
      <c r="I173" s="200" t="s">
        <v>21</v>
      </c>
      <c r="J173" s="200" t="s">
        <v>21</v>
      </c>
      <c r="K173" s="200" t="s">
        <v>21</v>
      </c>
      <c r="L173" s="200" t="s">
        <v>21</v>
      </c>
      <c r="M173" s="181">
        <v>400</v>
      </c>
      <c r="N173" s="207">
        <f t="shared" si="3"/>
        <v>0.4</v>
      </c>
      <c r="P173" s="468"/>
    </row>
    <row r="174" spans="1:16" x14ac:dyDescent="0.2">
      <c r="A174" s="203"/>
      <c r="B174" s="203"/>
      <c r="C174" s="203"/>
      <c r="D174" s="203"/>
      <c r="E174" s="199" t="s">
        <v>22</v>
      </c>
      <c r="F174" s="200">
        <v>0.25</v>
      </c>
      <c r="G174" s="200"/>
      <c r="H174" s="200"/>
      <c r="I174" s="200" t="s">
        <v>21</v>
      </c>
      <c r="J174" s="200" t="s">
        <v>21</v>
      </c>
      <c r="K174" s="200" t="s">
        <v>21</v>
      </c>
      <c r="L174" s="200">
        <v>62.93</v>
      </c>
      <c r="M174" s="181">
        <v>16</v>
      </c>
      <c r="N174" s="207">
        <f t="shared" si="3"/>
        <v>4.0000000000000001E-3</v>
      </c>
      <c r="P174" s="468"/>
    </row>
    <row r="175" spans="1:16" x14ac:dyDescent="0.2">
      <c r="A175" s="203"/>
      <c r="B175" s="203"/>
      <c r="C175" s="203"/>
      <c r="D175" s="203"/>
      <c r="E175" s="199" t="s">
        <v>80</v>
      </c>
      <c r="F175" s="200">
        <v>0.01</v>
      </c>
      <c r="G175" s="200">
        <v>1</v>
      </c>
      <c r="H175" s="200"/>
      <c r="I175" s="432">
        <v>0.63</v>
      </c>
      <c r="J175" s="432">
        <v>0.56999999999999995</v>
      </c>
      <c r="K175" s="432">
        <v>0.03</v>
      </c>
      <c r="L175" s="432">
        <v>0.73</v>
      </c>
      <c r="M175" s="181">
        <v>12</v>
      </c>
      <c r="N175" s="207">
        <f>F175*M175</f>
        <v>0.12</v>
      </c>
      <c r="P175" s="468"/>
    </row>
    <row r="176" spans="1:16" x14ac:dyDescent="0.2">
      <c r="A176" s="203"/>
      <c r="B176" s="203"/>
      <c r="C176" s="203"/>
      <c r="D176" s="203"/>
      <c r="E176" s="199" t="s">
        <v>334</v>
      </c>
      <c r="F176" s="200">
        <v>0.7</v>
      </c>
      <c r="G176" s="200"/>
      <c r="H176" s="200"/>
      <c r="I176" s="417"/>
      <c r="J176" s="417">
        <v>14.9</v>
      </c>
      <c r="K176" s="417"/>
      <c r="L176" s="417">
        <v>134.80000000000001</v>
      </c>
      <c r="M176" s="181">
        <v>140</v>
      </c>
      <c r="N176" s="207">
        <f t="shared" si="3"/>
        <v>9.8000000000000004E-2</v>
      </c>
      <c r="P176" s="468"/>
    </row>
    <row r="177" spans="1:16" x14ac:dyDescent="0.2">
      <c r="A177" s="203"/>
      <c r="B177" s="203"/>
      <c r="C177" s="203"/>
      <c r="D177" s="203"/>
      <c r="E177" s="199" t="s">
        <v>51</v>
      </c>
      <c r="F177" s="200">
        <v>108</v>
      </c>
      <c r="G177" s="200"/>
      <c r="H177" s="200"/>
      <c r="I177" s="200">
        <v>1.28</v>
      </c>
      <c r="J177" s="200">
        <v>0.26</v>
      </c>
      <c r="K177" s="200">
        <v>10.43</v>
      </c>
      <c r="L177" s="200">
        <v>375.43</v>
      </c>
      <c r="M177" s="181">
        <v>35</v>
      </c>
      <c r="N177" s="207">
        <f t="shared" si="3"/>
        <v>3.78</v>
      </c>
      <c r="P177" s="468"/>
    </row>
    <row r="178" spans="1:16" x14ac:dyDescent="0.2">
      <c r="A178" s="203"/>
      <c r="B178" s="203"/>
      <c r="C178" s="203"/>
      <c r="D178" s="203"/>
      <c r="E178" s="199" t="s">
        <v>454</v>
      </c>
      <c r="F178" s="200">
        <v>0.26</v>
      </c>
      <c r="G178" s="200" t="s">
        <v>335</v>
      </c>
      <c r="H178" s="200"/>
      <c r="I178" s="200">
        <v>1.59</v>
      </c>
      <c r="J178" s="200">
        <v>1.28</v>
      </c>
      <c r="K178" s="200">
        <v>7.5999999999999998E-2</v>
      </c>
      <c r="L178" s="204">
        <v>17.07</v>
      </c>
      <c r="M178" s="181">
        <v>12</v>
      </c>
      <c r="N178" s="207">
        <f>F178*M178</f>
        <v>3.12</v>
      </c>
      <c r="P178" s="468"/>
    </row>
    <row r="179" spans="1:16" x14ac:dyDescent="0.2">
      <c r="A179" s="203"/>
      <c r="B179" s="203"/>
      <c r="C179" s="203"/>
      <c r="D179" s="203"/>
      <c r="E179" s="199" t="s">
        <v>23</v>
      </c>
      <c r="F179" s="200">
        <v>7.5</v>
      </c>
      <c r="G179" s="200"/>
      <c r="H179" s="200"/>
      <c r="I179" s="200">
        <v>0.06</v>
      </c>
      <c r="J179" s="200">
        <v>5.43</v>
      </c>
      <c r="K179" s="200">
        <v>0.06</v>
      </c>
      <c r="L179" s="204">
        <v>49.8</v>
      </c>
      <c r="M179" s="181">
        <v>670</v>
      </c>
      <c r="N179" s="207">
        <f t="shared" si="3"/>
        <v>5.0250000000000004</v>
      </c>
      <c r="P179" s="468"/>
    </row>
    <row r="180" spans="1:16" x14ac:dyDescent="0.2">
      <c r="A180" s="432"/>
      <c r="B180" s="409" t="s">
        <v>462</v>
      </c>
      <c r="C180" s="409">
        <v>100</v>
      </c>
      <c r="D180" s="409">
        <v>100</v>
      </c>
      <c r="E180" s="432" t="s">
        <v>462</v>
      </c>
      <c r="F180" s="432">
        <v>100</v>
      </c>
      <c r="G180" s="432">
        <v>100</v>
      </c>
      <c r="H180" s="396"/>
      <c r="I180" s="77">
        <v>0.2</v>
      </c>
      <c r="J180" s="77">
        <v>5.4</v>
      </c>
      <c r="K180" s="77">
        <v>32</v>
      </c>
      <c r="L180" s="77">
        <v>144</v>
      </c>
      <c r="M180" s="72">
        <v>500</v>
      </c>
      <c r="N180" s="207">
        <f t="shared" si="3"/>
        <v>50</v>
      </c>
      <c r="P180" s="468"/>
    </row>
    <row r="181" spans="1:16" x14ac:dyDescent="0.2">
      <c r="A181" s="543" t="s">
        <v>134</v>
      </c>
      <c r="B181" s="532"/>
      <c r="C181" s="391"/>
      <c r="D181" s="391"/>
      <c r="E181" s="77"/>
      <c r="F181" s="77"/>
      <c r="G181" s="77"/>
      <c r="H181" s="418"/>
      <c r="I181" s="88" t="e">
        <f>#REF!+#REF!+#REF!+#REF!+#REF!+#REF!+#REF!+#REF!+I180</f>
        <v>#REF!</v>
      </c>
      <c r="J181" s="88" t="e">
        <f>#REF!+#REF!+#REF!+#REF!+#REF!+#REF!+#REF!+#REF!+J180</f>
        <v>#REF!</v>
      </c>
      <c r="K181" s="88" t="e">
        <f>#REF!+#REF!+#REF!+#REF!+#REF!+#REF!+#REF!+#REF!+K180</f>
        <v>#REF!</v>
      </c>
      <c r="L181" s="88" t="e">
        <f>#REF!+#REF!+#REF!+#REF!+#REF!+#REF!+#REF!+#REF!+L180</f>
        <v>#REF!</v>
      </c>
      <c r="M181" s="77"/>
      <c r="N181" s="208">
        <f>SUM(N137:N180)</f>
        <v>170.07509999999999</v>
      </c>
      <c r="P181" s="468"/>
    </row>
    <row r="182" spans="1:16" x14ac:dyDescent="0.2">
      <c r="A182" s="628" t="s">
        <v>85</v>
      </c>
      <c r="B182" s="617"/>
      <c r="C182" s="442"/>
      <c r="D182" s="442"/>
      <c r="E182" s="443"/>
      <c r="F182" s="443"/>
      <c r="G182" s="443"/>
      <c r="H182" s="444"/>
      <c r="I182" s="444" t="e">
        <f>I135+I181</f>
        <v>#REF!</v>
      </c>
      <c r="J182" s="444" t="e">
        <f>J135+J181</f>
        <v>#REF!</v>
      </c>
      <c r="K182" s="444" t="e">
        <f>K135+K181</f>
        <v>#REF!</v>
      </c>
      <c r="L182" s="444" t="e">
        <f>L135+L181</f>
        <v>#REF!</v>
      </c>
      <c r="M182" s="444"/>
      <c r="N182" s="445">
        <f>N181+N135</f>
        <v>239.79756</v>
      </c>
      <c r="P182" s="468"/>
    </row>
    <row r="183" spans="1:16" ht="20.399999999999999" x14ac:dyDescent="0.2">
      <c r="A183" s="418" t="s">
        <v>86</v>
      </c>
      <c r="B183" s="418" t="s">
        <v>2</v>
      </c>
      <c r="C183" s="418"/>
      <c r="D183" s="418"/>
      <c r="E183" s="418" t="s">
        <v>3</v>
      </c>
      <c r="F183" s="418" t="s">
        <v>4</v>
      </c>
      <c r="G183" s="418" t="s">
        <v>5</v>
      </c>
      <c r="H183" s="418" t="s">
        <v>6</v>
      </c>
      <c r="I183" s="418" t="s">
        <v>7</v>
      </c>
      <c r="J183" s="418" t="s">
        <v>8</v>
      </c>
      <c r="K183" s="418" t="s">
        <v>9</v>
      </c>
      <c r="L183" s="418" t="s">
        <v>10</v>
      </c>
      <c r="M183" s="72" t="s">
        <v>11</v>
      </c>
      <c r="N183" s="128"/>
      <c r="P183" s="468"/>
    </row>
    <row r="184" spans="1:16" x14ac:dyDescent="0.2">
      <c r="A184" s="624" t="s">
        <v>336</v>
      </c>
      <c r="B184" s="625"/>
      <c r="C184" s="425"/>
      <c r="D184" s="425"/>
      <c r="E184" s="432"/>
      <c r="F184" s="432"/>
      <c r="G184" s="432"/>
      <c r="H184" s="396"/>
      <c r="I184" s="432"/>
      <c r="J184" s="432"/>
      <c r="K184" s="432"/>
      <c r="L184" s="432"/>
      <c r="M184" s="87"/>
      <c r="N184" s="128"/>
      <c r="P184" s="468"/>
    </row>
    <row r="185" spans="1:16" x14ac:dyDescent="0.2">
      <c r="A185" s="574" t="s">
        <v>14</v>
      </c>
      <c r="B185" s="575"/>
      <c r="C185" s="404"/>
      <c r="D185" s="404"/>
      <c r="E185" s="432"/>
      <c r="F185" s="432"/>
      <c r="G185" s="432"/>
      <c r="H185" s="396"/>
      <c r="I185" s="432"/>
      <c r="J185" s="432"/>
      <c r="K185" s="432"/>
      <c r="L185" s="432"/>
      <c r="M185" s="87"/>
      <c r="N185" s="128"/>
      <c r="P185" s="468"/>
    </row>
    <row r="186" spans="1:16" x14ac:dyDescent="0.2">
      <c r="B186" s="576" t="s">
        <v>87</v>
      </c>
      <c r="C186" s="426"/>
      <c r="D186" s="426"/>
      <c r="E186" s="432" t="s">
        <v>88</v>
      </c>
      <c r="F186" s="432">
        <v>48</v>
      </c>
      <c r="G186" s="432">
        <v>47.52</v>
      </c>
      <c r="H186" s="396"/>
      <c r="I186" s="432">
        <v>3.36</v>
      </c>
      <c r="J186" s="432">
        <v>0.56999999999999995</v>
      </c>
      <c r="K186" s="432">
        <v>30.36</v>
      </c>
      <c r="L186" s="432">
        <v>156.80000000000001</v>
      </c>
      <c r="M186" s="87">
        <v>90</v>
      </c>
      <c r="N186" s="128">
        <f t="shared" ref="N186:N215" si="5">F186*M186/1000</f>
        <v>4.32</v>
      </c>
      <c r="P186" s="468"/>
    </row>
    <row r="187" spans="1:16" ht="13.5" customHeight="1" x14ac:dyDescent="0.2">
      <c r="A187" s="432" t="s">
        <v>89</v>
      </c>
      <c r="B187" s="577"/>
      <c r="C187" s="427"/>
      <c r="D187" s="427"/>
      <c r="E187" s="432" t="s">
        <v>90</v>
      </c>
      <c r="F187" s="432">
        <v>40.5</v>
      </c>
      <c r="G187" s="432">
        <v>40</v>
      </c>
      <c r="H187" s="396"/>
      <c r="I187" s="432">
        <v>6.76</v>
      </c>
      <c r="J187" s="432">
        <v>3.75</v>
      </c>
      <c r="K187" s="432">
        <v>0.81</v>
      </c>
      <c r="L187" s="432">
        <v>64.400000000000006</v>
      </c>
      <c r="M187" s="87">
        <v>310</v>
      </c>
      <c r="N187" s="128">
        <f t="shared" si="5"/>
        <v>12.555</v>
      </c>
      <c r="P187" s="468"/>
    </row>
    <row r="188" spans="1:16" x14ac:dyDescent="0.2">
      <c r="A188" s="432" t="s">
        <v>91</v>
      </c>
      <c r="B188" s="577"/>
      <c r="C188" s="427" t="s">
        <v>392</v>
      </c>
      <c r="D188" s="427" t="s">
        <v>393</v>
      </c>
      <c r="E188" s="432" t="s">
        <v>454</v>
      </c>
      <c r="F188" s="432">
        <v>0.24</v>
      </c>
      <c r="G188" s="432">
        <v>10</v>
      </c>
      <c r="H188" s="396"/>
      <c r="I188" s="432">
        <v>1.27</v>
      </c>
      <c r="J188" s="432">
        <v>1.1499999999999999</v>
      </c>
      <c r="K188" s="432">
        <v>7.0000000000000007E-2</v>
      </c>
      <c r="L188" s="432">
        <v>15.7</v>
      </c>
      <c r="M188" s="87">
        <v>12</v>
      </c>
      <c r="N188" s="128">
        <f>F188*M188</f>
        <v>2.88</v>
      </c>
      <c r="P188" s="468"/>
    </row>
    <row r="189" spans="1:16" x14ac:dyDescent="0.2">
      <c r="A189" s="432"/>
      <c r="B189" s="91"/>
      <c r="C189" s="91"/>
      <c r="D189" s="91"/>
      <c r="E189" s="432" t="s">
        <v>20</v>
      </c>
      <c r="F189" s="432">
        <v>15</v>
      </c>
      <c r="G189" s="432">
        <v>15</v>
      </c>
      <c r="H189" s="396"/>
      <c r="I189" s="432" t="s">
        <v>21</v>
      </c>
      <c r="J189" s="432" t="s">
        <v>21</v>
      </c>
      <c r="K189" s="432">
        <v>14.97</v>
      </c>
      <c r="L189" s="432">
        <v>56.85</v>
      </c>
      <c r="M189" s="87">
        <v>80</v>
      </c>
      <c r="N189" s="128">
        <f t="shared" si="5"/>
        <v>1.2</v>
      </c>
      <c r="P189" s="468"/>
    </row>
    <row r="190" spans="1:16" x14ac:dyDescent="0.2">
      <c r="A190" s="432"/>
      <c r="B190" s="396"/>
      <c r="C190" s="396"/>
      <c r="D190" s="396"/>
      <c r="E190" s="432" t="s">
        <v>93</v>
      </c>
      <c r="F190" s="432">
        <v>20.5</v>
      </c>
      <c r="G190" s="432">
        <v>20</v>
      </c>
      <c r="H190" s="396"/>
      <c r="I190" s="432">
        <v>3.8</v>
      </c>
      <c r="J190" s="432" t="s">
        <v>21</v>
      </c>
      <c r="K190" s="432">
        <v>13.24</v>
      </c>
      <c r="L190" s="432">
        <v>52.4</v>
      </c>
      <c r="M190" s="87">
        <v>450</v>
      </c>
      <c r="N190" s="128">
        <f t="shared" si="5"/>
        <v>9.2249999999999996</v>
      </c>
      <c r="P190" s="468"/>
    </row>
    <row r="191" spans="1:16" x14ac:dyDescent="0.2">
      <c r="A191" s="432"/>
      <c r="B191" s="396"/>
      <c r="C191" s="396"/>
      <c r="D191" s="396"/>
      <c r="E191" s="432" t="s">
        <v>23</v>
      </c>
      <c r="F191" s="432">
        <v>5</v>
      </c>
      <c r="G191" s="432">
        <v>5</v>
      </c>
      <c r="H191" s="396"/>
      <c r="I191" s="432">
        <v>0.04</v>
      </c>
      <c r="J191" s="432">
        <v>3.63</v>
      </c>
      <c r="K191" s="432">
        <v>0.28000000000000003</v>
      </c>
      <c r="L191" s="432">
        <v>33.049999999999997</v>
      </c>
      <c r="M191" s="87">
        <v>670</v>
      </c>
      <c r="N191" s="128">
        <f t="shared" si="5"/>
        <v>3.35</v>
      </c>
      <c r="P191" s="468"/>
    </row>
    <row r="192" spans="1:16" x14ac:dyDescent="0.2">
      <c r="A192" s="432"/>
      <c r="B192" s="396"/>
      <c r="C192" s="396"/>
      <c r="D192" s="396"/>
      <c r="E192" s="432" t="s">
        <v>94</v>
      </c>
      <c r="F192" s="432">
        <v>5</v>
      </c>
      <c r="G192" s="432">
        <v>5</v>
      </c>
      <c r="H192" s="396"/>
      <c r="I192" s="432">
        <v>0.43</v>
      </c>
      <c r="J192" s="432">
        <v>0.03</v>
      </c>
      <c r="K192" s="432">
        <v>1.19</v>
      </c>
      <c r="L192" s="432">
        <v>10.45</v>
      </c>
      <c r="M192" s="87">
        <v>100</v>
      </c>
      <c r="N192" s="128">
        <f t="shared" si="5"/>
        <v>0.5</v>
      </c>
      <c r="P192" s="468"/>
    </row>
    <row r="193" spans="1:16" x14ac:dyDescent="0.2">
      <c r="A193" s="432"/>
      <c r="B193" s="396"/>
      <c r="C193" s="396"/>
      <c r="D193" s="396"/>
      <c r="E193" s="432" t="s">
        <v>95</v>
      </c>
      <c r="F193" s="432">
        <v>5</v>
      </c>
      <c r="G193" s="432">
        <v>5</v>
      </c>
      <c r="H193" s="396"/>
      <c r="I193" s="432">
        <v>0.14000000000000001</v>
      </c>
      <c r="J193" s="432">
        <v>1</v>
      </c>
      <c r="K193" s="432">
        <v>0.16</v>
      </c>
      <c r="L193" s="432">
        <v>10.3</v>
      </c>
      <c r="M193" s="87">
        <v>190</v>
      </c>
      <c r="N193" s="128">
        <f t="shared" si="5"/>
        <v>0.95</v>
      </c>
      <c r="P193" s="468"/>
    </row>
    <row r="194" spans="1:16" ht="11.25" customHeight="1" x14ac:dyDescent="0.2">
      <c r="A194" s="432"/>
      <c r="B194" s="396"/>
      <c r="C194" s="396"/>
      <c r="D194" s="396"/>
      <c r="E194" s="432" t="s">
        <v>23</v>
      </c>
      <c r="F194" s="432">
        <v>10</v>
      </c>
      <c r="G194" s="432">
        <v>10</v>
      </c>
      <c r="H194" s="396"/>
      <c r="I194" s="432">
        <v>0.08</v>
      </c>
      <c r="J194" s="432">
        <v>7.25</v>
      </c>
      <c r="K194" s="432">
        <v>0.26</v>
      </c>
      <c r="L194" s="432">
        <v>66.099999999999994</v>
      </c>
      <c r="M194" s="87">
        <v>670</v>
      </c>
      <c r="N194" s="128">
        <f t="shared" si="5"/>
        <v>6.7</v>
      </c>
      <c r="P194" s="468"/>
    </row>
    <row r="195" spans="1:16" x14ac:dyDescent="0.2">
      <c r="A195" s="432" t="s">
        <v>99</v>
      </c>
      <c r="B195" s="529" t="s">
        <v>100</v>
      </c>
      <c r="C195" s="393"/>
      <c r="D195" s="393"/>
      <c r="E195" s="92" t="s">
        <v>101</v>
      </c>
      <c r="F195" s="92">
        <v>6</v>
      </c>
      <c r="G195" s="92"/>
      <c r="H195" s="92"/>
      <c r="I195" s="92">
        <v>0.9</v>
      </c>
      <c r="J195" s="92">
        <v>0.21</v>
      </c>
      <c r="K195" s="92"/>
      <c r="L195" s="92"/>
      <c r="M195" s="72">
        <v>500</v>
      </c>
      <c r="N195" s="128">
        <f t="shared" si="5"/>
        <v>3</v>
      </c>
      <c r="P195" s="468"/>
    </row>
    <row r="196" spans="1:16" x14ac:dyDescent="0.2">
      <c r="A196" s="432"/>
      <c r="B196" s="560"/>
      <c r="C196" s="394">
        <v>200</v>
      </c>
      <c r="D196" s="394">
        <v>200</v>
      </c>
      <c r="E196" s="92" t="s">
        <v>20</v>
      </c>
      <c r="F196" s="92">
        <v>18</v>
      </c>
      <c r="G196" s="92"/>
      <c r="H196" s="92"/>
      <c r="I196" s="92"/>
      <c r="J196" s="92" t="s">
        <v>21</v>
      </c>
      <c r="K196" s="92">
        <v>17.96</v>
      </c>
      <c r="L196" s="92">
        <v>68.22</v>
      </c>
      <c r="M196" s="72">
        <v>80</v>
      </c>
      <c r="N196" s="128">
        <f t="shared" si="5"/>
        <v>1.44</v>
      </c>
      <c r="P196" s="468"/>
    </row>
    <row r="197" spans="1:16" x14ac:dyDescent="0.2">
      <c r="A197" s="432"/>
      <c r="B197" s="530"/>
      <c r="C197" s="395"/>
      <c r="D197" s="395"/>
      <c r="E197" s="92" t="s">
        <v>102</v>
      </c>
      <c r="F197" s="92">
        <v>110</v>
      </c>
      <c r="G197" s="92"/>
      <c r="H197" s="92"/>
      <c r="I197" s="92">
        <v>3.08</v>
      </c>
      <c r="J197" s="92">
        <v>3.52</v>
      </c>
      <c r="K197" s="92">
        <v>2.35</v>
      </c>
      <c r="L197" s="92">
        <v>63.8</v>
      </c>
      <c r="M197" s="72">
        <v>65</v>
      </c>
      <c r="N197" s="128">
        <f t="shared" si="5"/>
        <v>7.15</v>
      </c>
      <c r="P197" s="468"/>
    </row>
    <row r="198" spans="1:16" x14ac:dyDescent="0.2">
      <c r="A198" s="432"/>
      <c r="B198" s="529" t="s">
        <v>30</v>
      </c>
      <c r="C198" s="393"/>
      <c r="D198" s="393"/>
      <c r="E198" s="432" t="s">
        <v>31</v>
      </c>
      <c r="F198" s="432">
        <v>80</v>
      </c>
      <c r="G198" s="432">
        <v>80</v>
      </c>
      <c r="H198" s="396"/>
      <c r="I198" s="432">
        <v>6.96</v>
      </c>
      <c r="J198" s="432">
        <v>1.2</v>
      </c>
      <c r="K198" s="432">
        <v>32.96</v>
      </c>
      <c r="L198" s="432">
        <v>181</v>
      </c>
      <c r="M198" s="87">
        <v>60</v>
      </c>
      <c r="N198" s="128">
        <f t="shared" si="5"/>
        <v>4.8</v>
      </c>
      <c r="P198" s="468"/>
    </row>
    <row r="199" spans="1:16" ht="20.399999999999999" x14ac:dyDescent="0.2">
      <c r="A199" s="432"/>
      <c r="B199" s="530"/>
      <c r="C199" s="395" t="s">
        <v>389</v>
      </c>
      <c r="D199" s="395" t="s">
        <v>390</v>
      </c>
      <c r="E199" s="432" t="s">
        <v>32</v>
      </c>
      <c r="F199" s="432">
        <v>10</v>
      </c>
      <c r="G199" s="432"/>
      <c r="H199" s="396"/>
      <c r="I199" s="432">
        <v>2.68</v>
      </c>
      <c r="J199" s="432">
        <v>2.57</v>
      </c>
      <c r="K199" s="432" t="s">
        <v>21</v>
      </c>
      <c r="L199" s="432">
        <v>33.79</v>
      </c>
      <c r="M199" s="87">
        <v>650</v>
      </c>
      <c r="N199" s="128">
        <f t="shared" si="5"/>
        <v>6.5</v>
      </c>
      <c r="P199" s="468"/>
    </row>
    <row r="200" spans="1:16" x14ac:dyDescent="0.2">
      <c r="A200" s="432"/>
      <c r="B200" s="396"/>
      <c r="C200" s="396"/>
      <c r="D200" s="396"/>
      <c r="E200" s="432" t="s">
        <v>33</v>
      </c>
      <c r="F200" s="432">
        <v>10</v>
      </c>
      <c r="G200" s="432"/>
      <c r="H200" s="396"/>
      <c r="I200" s="432">
        <v>0.08</v>
      </c>
      <c r="J200" s="432">
        <v>7.25</v>
      </c>
      <c r="K200" s="432">
        <v>0.26</v>
      </c>
      <c r="L200" s="432">
        <v>66.099999999999994</v>
      </c>
      <c r="M200" s="87">
        <v>670</v>
      </c>
      <c r="N200" s="128">
        <f t="shared" si="5"/>
        <v>6.7</v>
      </c>
      <c r="P200" s="468"/>
    </row>
    <row r="201" spans="1:16" x14ac:dyDescent="0.2">
      <c r="A201" s="432" t="s">
        <v>38</v>
      </c>
      <c r="B201" s="396" t="s">
        <v>437</v>
      </c>
      <c r="C201" s="396">
        <v>100</v>
      </c>
      <c r="D201" s="396">
        <v>100</v>
      </c>
      <c r="E201" s="432" t="s">
        <v>437</v>
      </c>
      <c r="F201" s="432">
        <v>200</v>
      </c>
      <c r="G201" s="432">
        <v>100</v>
      </c>
      <c r="H201" s="396">
        <v>100</v>
      </c>
      <c r="I201" s="77">
        <v>1</v>
      </c>
      <c r="J201" s="77">
        <v>0.1</v>
      </c>
      <c r="K201" s="77">
        <v>18.2</v>
      </c>
      <c r="L201" s="77">
        <v>98.2</v>
      </c>
      <c r="M201" s="87">
        <v>80</v>
      </c>
      <c r="N201" s="128">
        <f t="shared" si="5"/>
        <v>16</v>
      </c>
      <c r="P201" s="468"/>
    </row>
    <row r="202" spans="1:16" x14ac:dyDescent="0.2">
      <c r="A202" s="74"/>
      <c r="B202" s="97" t="s">
        <v>104</v>
      </c>
      <c r="C202" s="97">
        <v>120</v>
      </c>
      <c r="D202" s="97">
        <v>120</v>
      </c>
      <c r="E202" s="432" t="s">
        <v>46</v>
      </c>
      <c r="F202" s="432">
        <v>120</v>
      </c>
      <c r="G202" s="432">
        <v>120</v>
      </c>
      <c r="H202" s="396">
        <v>120</v>
      </c>
      <c r="I202" s="77">
        <v>0.48</v>
      </c>
      <c r="J202" s="77">
        <v>0.42</v>
      </c>
      <c r="K202" s="77">
        <v>10.98</v>
      </c>
      <c r="L202" s="77">
        <v>47.52</v>
      </c>
      <c r="M202" s="87">
        <v>100</v>
      </c>
      <c r="N202" s="128">
        <f t="shared" si="5"/>
        <v>12</v>
      </c>
      <c r="P202" s="468"/>
    </row>
    <row r="203" spans="1:16" x14ac:dyDescent="0.2">
      <c r="A203" s="532" t="s">
        <v>40</v>
      </c>
      <c r="B203" s="558"/>
      <c r="C203" s="392"/>
      <c r="D203" s="392"/>
      <c r="E203" s="432"/>
      <c r="F203" s="432"/>
      <c r="G203" s="432"/>
      <c r="H203" s="396"/>
      <c r="I203" s="77">
        <v>31.06</v>
      </c>
      <c r="J203" s="77">
        <v>32.650000000000006</v>
      </c>
      <c r="K203" s="77">
        <v>144.04999999999998</v>
      </c>
      <c r="L203" s="77">
        <v>1024.68</v>
      </c>
      <c r="M203" s="78"/>
      <c r="N203" s="129">
        <f>SUM(N186:N202)</f>
        <v>99.27</v>
      </c>
      <c r="P203" s="468"/>
    </row>
    <row r="204" spans="1:16" x14ac:dyDescent="0.2">
      <c r="A204" s="432" t="s">
        <v>41</v>
      </c>
      <c r="B204" s="396"/>
      <c r="C204" s="396"/>
      <c r="D204" s="396"/>
      <c r="E204" s="432"/>
      <c r="F204" s="432"/>
      <c r="G204" s="432"/>
      <c r="H204" s="396"/>
      <c r="I204" s="432"/>
      <c r="J204" s="432"/>
      <c r="K204" s="432"/>
      <c r="L204" s="432"/>
      <c r="M204" s="87"/>
      <c r="N204" s="128"/>
      <c r="P204" s="468"/>
    </row>
    <row r="205" spans="1:16" x14ac:dyDescent="0.2">
      <c r="A205" s="432" t="s">
        <v>42</v>
      </c>
      <c r="B205" s="529" t="s">
        <v>43</v>
      </c>
      <c r="C205" s="393"/>
      <c r="D205" s="393"/>
      <c r="E205" s="432" t="s">
        <v>44</v>
      </c>
      <c r="F205" s="432">
        <v>100</v>
      </c>
      <c r="G205" s="432">
        <v>80</v>
      </c>
      <c r="H205" s="396"/>
      <c r="I205" s="432">
        <v>1.3</v>
      </c>
      <c r="J205" s="432">
        <v>0.08</v>
      </c>
      <c r="K205" s="432">
        <v>6.06</v>
      </c>
      <c r="L205" s="432">
        <v>27.2</v>
      </c>
      <c r="M205" s="72">
        <v>45</v>
      </c>
      <c r="N205" s="128">
        <f t="shared" si="5"/>
        <v>4.5</v>
      </c>
      <c r="P205" s="468"/>
    </row>
    <row r="206" spans="1:16" x14ac:dyDescent="0.2">
      <c r="A206" s="432"/>
      <c r="B206" s="560"/>
      <c r="C206" s="394">
        <v>80</v>
      </c>
      <c r="D206" s="394">
        <v>120</v>
      </c>
      <c r="E206" s="432" t="s">
        <v>45</v>
      </c>
      <c r="F206" s="432">
        <v>10</v>
      </c>
      <c r="G206" s="432">
        <v>10</v>
      </c>
      <c r="H206" s="396"/>
      <c r="I206" s="432"/>
      <c r="J206" s="432"/>
      <c r="K206" s="432">
        <v>9.98</v>
      </c>
      <c r="L206" s="432">
        <v>37.9</v>
      </c>
      <c r="M206" s="81">
        <v>80</v>
      </c>
      <c r="N206" s="128">
        <f t="shared" si="5"/>
        <v>0.8</v>
      </c>
      <c r="P206" s="468"/>
    </row>
    <row r="207" spans="1:16" x14ac:dyDescent="0.2">
      <c r="A207" s="432"/>
      <c r="B207" s="395"/>
      <c r="C207" s="395"/>
      <c r="D207" s="395"/>
      <c r="E207" s="432" t="s">
        <v>46</v>
      </c>
      <c r="F207" s="432">
        <v>28.3</v>
      </c>
      <c r="G207" s="432">
        <v>25</v>
      </c>
      <c r="H207" s="396"/>
      <c r="I207" s="432">
        <v>1.0999999999999999E-2</v>
      </c>
      <c r="J207" s="432">
        <v>0.09</v>
      </c>
      <c r="K207" s="432">
        <v>2.04</v>
      </c>
      <c r="L207" s="432">
        <v>11.21</v>
      </c>
      <c r="M207" s="72">
        <v>100</v>
      </c>
      <c r="N207" s="128">
        <f t="shared" si="5"/>
        <v>2.83</v>
      </c>
      <c r="P207" s="468"/>
    </row>
    <row r="208" spans="1:16" x14ac:dyDescent="0.2">
      <c r="A208" s="432"/>
      <c r="B208" s="396"/>
      <c r="C208" s="396"/>
      <c r="D208" s="396"/>
      <c r="E208" s="432" t="s">
        <v>47</v>
      </c>
      <c r="F208" s="432">
        <v>7</v>
      </c>
      <c r="G208" s="432">
        <v>7</v>
      </c>
      <c r="H208" s="396"/>
      <c r="I208" s="432"/>
      <c r="J208" s="432">
        <v>6.93</v>
      </c>
      <c r="K208" s="432"/>
      <c r="L208" s="432">
        <v>62.93</v>
      </c>
      <c r="M208" s="81">
        <v>140</v>
      </c>
      <c r="N208" s="128">
        <f t="shared" si="5"/>
        <v>0.98</v>
      </c>
      <c r="P208" s="468"/>
    </row>
    <row r="209" spans="1:16" x14ac:dyDescent="0.2">
      <c r="A209" s="432" t="s">
        <v>111</v>
      </c>
      <c r="B209" s="529" t="s">
        <v>112</v>
      </c>
      <c r="C209" s="393"/>
      <c r="D209" s="393"/>
      <c r="E209" s="432" t="s">
        <v>51</v>
      </c>
      <c r="F209" s="432">
        <v>100</v>
      </c>
      <c r="G209" s="432">
        <v>72</v>
      </c>
      <c r="H209" s="396"/>
      <c r="I209" s="432">
        <v>2</v>
      </c>
      <c r="J209" s="432">
        <v>0.28000000000000003</v>
      </c>
      <c r="K209" s="432">
        <v>12.45</v>
      </c>
      <c r="L209" s="432">
        <v>57.6</v>
      </c>
      <c r="M209" s="87">
        <v>35</v>
      </c>
      <c r="N209" s="128">
        <f t="shared" si="5"/>
        <v>3.5</v>
      </c>
      <c r="P209" s="468"/>
    </row>
    <row r="210" spans="1:16" x14ac:dyDescent="0.2">
      <c r="A210" s="432"/>
      <c r="B210" s="560"/>
      <c r="C210" s="394" t="s">
        <v>391</v>
      </c>
      <c r="D210" s="394"/>
      <c r="E210" s="432" t="s">
        <v>113</v>
      </c>
      <c r="F210" s="432">
        <v>5</v>
      </c>
      <c r="G210" s="432">
        <v>5</v>
      </c>
      <c r="H210" s="396"/>
      <c r="I210" s="432">
        <v>0.37</v>
      </c>
      <c r="J210" s="432">
        <v>0.12</v>
      </c>
      <c r="K210" s="432">
        <v>2.77</v>
      </c>
      <c r="L210" s="432">
        <v>15.83</v>
      </c>
      <c r="M210" s="87">
        <v>53</v>
      </c>
      <c r="N210" s="128">
        <f t="shared" si="5"/>
        <v>0.26500000000000001</v>
      </c>
      <c r="P210" s="468"/>
    </row>
    <row r="211" spans="1:16" x14ac:dyDescent="0.2">
      <c r="A211" s="432"/>
      <c r="B211" s="530"/>
      <c r="C211" s="395"/>
      <c r="D211" s="395"/>
      <c r="E211" s="432" t="s">
        <v>44</v>
      </c>
      <c r="F211" s="432">
        <v>12.5</v>
      </c>
      <c r="G211" s="432">
        <v>10</v>
      </c>
      <c r="H211" s="396"/>
      <c r="I211" s="432">
        <v>0.16300000000000001</v>
      </c>
      <c r="J211" s="432">
        <v>0.01</v>
      </c>
      <c r="K211" s="432">
        <v>0.84</v>
      </c>
      <c r="L211" s="432">
        <v>3.4</v>
      </c>
      <c r="M211" s="87">
        <v>45</v>
      </c>
      <c r="N211" s="128">
        <f t="shared" si="5"/>
        <v>0.5625</v>
      </c>
      <c r="P211" s="468"/>
    </row>
    <row r="212" spans="1:16" x14ac:dyDescent="0.2">
      <c r="A212" s="432"/>
      <c r="B212" s="396"/>
      <c r="C212" s="396"/>
      <c r="D212" s="396"/>
      <c r="E212" s="432" t="s">
        <v>53</v>
      </c>
      <c r="F212" s="432">
        <v>12</v>
      </c>
      <c r="G212" s="432">
        <v>10</v>
      </c>
      <c r="H212" s="396"/>
      <c r="I212" s="432">
        <v>0.16</v>
      </c>
      <c r="J212" s="432"/>
      <c r="K212" s="432">
        <v>0.98</v>
      </c>
      <c r="L212" s="432">
        <v>4.13</v>
      </c>
      <c r="M212" s="87">
        <v>40</v>
      </c>
      <c r="N212" s="128">
        <f t="shared" si="5"/>
        <v>0.48</v>
      </c>
      <c r="P212" s="468"/>
    </row>
    <row r="213" spans="1:16" x14ac:dyDescent="0.2">
      <c r="A213" s="432"/>
      <c r="B213" s="396"/>
      <c r="C213" s="396"/>
      <c r="D213" s="396"/>
      <c r="E213" s="432" t="s">
        <v>52</v>
      </c>
      <c r="F213" s="432">
        <v>2.5</v>
      </c>
      <c r="G213" s="432">
        <v>2.5</v>
      </c>
      <c r="H213" s="396"/>
      <c r="I213" s="432"/>
      <c r="J213" s="432">
        <v>2.4900000000000002</v>
      </c>
      <c r="K213" s="432"/>
      <c r="L213" s="432">
        <v>22.48</v>
      </c>
      <c r="M213" s="87">
        <v>140</v>
      </c>
      <c r="N213" s="128">
        <f t="shared" si="5"/>
        <v>0.35</v>
      </c>
      <c r="P213" s="468"/>
    </row>
    <row r="214" spans="1:16" x14ac:dyDescent="0.2">
      <c r="A214" s="432"/>
      <c r="B214" s="396"/>
      <c r="C214" s="396"/>
      <c r="D214" s="396"/>
      <c r="E214" s="432" t="s">
        <v>22</v>
      </c>
      <c r="F214" s="432">
        <v>1</v>
      </c>
      <c r="G214" s="432"/>
      <c r="H214" s="396"/>
      <c r="I214" s="432"/>
      <c r="J214" s="432"/>
      <c r="K214" s="432" t="s">
        <v>21</v>
      </c>
      <c r="L214" s="432"/>
      <c r="M214" s="87">
        <v>16</v>
      </c>
      <c r="N214" s="128">
        <f t="shared" si="5"/>
        <v>1.6E-2</v>
      </c>
      <c r="P214" s="468"/>
    </row>
    <row r="215" spans="1:16" ht="13.5" customHeight="1" x14ac:dyDescent="0.2">
      <c r="A215" s="432"/>
      <c r="B215" s="396"/>
      <c r="C215" s="396"/>
      <c r="D215" s="396"/>
      <c r="E215" s="432" t="s">
        <v>56</v>
      </c>
      <c r="F215" s="432">
        <v>40</v>
      </c>
      <c r="G215" s="432" t="s">
        <v>115</v>
      </c>
      <c r="H215" s="396"/>
      <c r="I215" s="432">
        <v>10</v>
      </c>
      <c r="J215" s="432">
        <v>6.48</v>
      </c>
      <c r="K215" s="432" t="s">
        <v>21</v>
      </c>
      <c r="L215" s="432">
        <v>88.29</v>
      </c>
      <c r="M215" s="87">
        <v>440</v>
      </c>
      <c r="N215" s="128">
        <f t="shared" si="5"/>
        <v>17.600000000000001</v>
      </c>
      <c r="P215" s="468"/>
    </row>
    <row r="216" spans="1:16" x14ac:dyDescent="0.2">
      <c r="A216" s="432" t="s">
        <v>116</v>
      </c>
      <c r="B216" s="529" t="s">
        <v>117</v>
      </c>
      <c r="C216" s="393"/>
      <c r="D216" s="393"/>
      <c r="E216" s="432" t="s">
        <v>118</v>
      </c>
      <c r="F216" s="432">
        <v>66</v>
      </c>
      <c r="G216" s="432">
        <v>30.96</v>
      </c>
      <c r="H216" s="396"/>
      <c r="I216" s="432">
        <v>10.49</v>
      </c>
      <c r="J216" s="432">
        <v>0.27</v>
      </c>
      <c r="K216" s="432" t="s">
        <v>21</v>
      </c>
      <c r="L216" s="432">
        <v>21.86</v>
      </c>
      <c r="M216" s="87">
        <v>170</v>
      </c>
      <c r="N216" s="128">
        <v>6.47</v>
      </c>
      <c r="P216" s="468"/>
    </row>
    <row r="217" spans="1:16" x14ac:dyDescent="0.2">
      <c r="A217" s="432"/>
      <c r="B217" s="530"/>
      <c r="C217" s="395" t="s">
        <v>394</v>
      </c>
      <c r="D217" s="395" t="s">
        <v>394</v>
      </c>
      <c r="E217" s="432" t="s">
        <v>72</v>
      </c>
      <c r="F217" s="432">
        <v>10</v>
      </c>
      <c r="G217" s="432">
        <v>10</v>
      </c>
      <c r="H217" s="396"/>
      <c r="I217" s="432">
        <v>0.87</v>
      </c>
      <c r="J217" s="432">
        <v>0.15</v>
      </c>
      <c r="K217" s="432">
        <v>4</v>
      </c>
      <c r="L217" s="432">
        <v>20.9</v>
      </c>
      <c r="M217" s="87">
        <v>60</v>
      </c>
      <c r="N217" s="128">
        <f t="shared" ref="N217:N260" si="6">F217*M217/1000</f>
        <v>0.6</v>
      </c>
      <c r="P217" s="468"/>
    </row>
    <row r="218" spans="1:16" x14ac:dyDescent="0.2">
      <c r="A218" s="432"/>
      <c r="B218" s="396"/>
      <c r="C218" s="396"/>
      <c r="D218" s="396"/>
      <c r="E218" s="432" t="s">
        <v>19</v>
      </c>
      <c r="F218" s="432">
        <v>15</v>
      </c>
      <c r="G218" s="432">
        <v>15</v>
      </c>
      <c r="H218" s="396"/>
      <c r="I218" s="432">
        <v>0.42</v>
      </c>
      <c r="J218" s="432">
        <v>0.48</v>
      </c>
      <c r="K218" s="432">
        <v>0.5</v>
      </c>
      <c r="L218" s="432">
        <v>8.6999999999999993</v>
      </c>
      <c r="M218" s="87">
        <v>65</v>
      </c>
      <c r="N218" s="128">
        <f t="shared" si="6"/>
        <v>0.97499999999999998</v>
      </c>
      <c r="P218" s="468"/>
    </row>
    <row r="219" spans="1:16" x14ac:dyDescent="0.2">
      <c r="A219" s="432"/>
      <c r="B219" s="396"/>
      <c r="C219" s="396"/>
      <c r="D219" s="396"/>
      <c r="E219" s="432" t="s">
        <v>53</v>
      </c>
      <c r="F219" s="432">
        <v>12</v>
      </c>
      <c r="G219" s="432">
        <v>10</v>
      </c>
      <c r="H219" s="396"/>
      <c r="I219" s="432">
        <v>0.16</v>
      </c>
      <c r="J219" s="432" t="s">
        <v>21</v>
      </c>
      <c r="K219" s="432">
        <v>0.98</v>
      </c>
      <c r="L219" s="432">
        <v>4.13</v>
      </c>
      <c r="M219" s="87">
        <v>40</v>
      </c>
      <c r="N219" s="128">
        <f t="shared" si="6"/>
        <v>0.48</v>
      </c>
      <c r="P219" s="468"/>
    </row>
    <row r="220" spans="1:16" x14ac:dyDescent="0.2">
      <c r="A220" s="432"/>
      <c r="B220" s="396"/>
      <c r="C220" s="396"/>
      <c r="D220" s="396"/>
      <c r="E220" s="432" t="s">
        <v>65</v>
      </c>
      <c r="F220" s="432">
        <v>6</v>
      </c>
      <c r="G220" s="432">
        <v>6</v>
      </c>
      <c r="H220" s="396"/>
      <c r="I220" s="432">
        <v>0.61</v>
      </c>
      <c r="J220" s="432">
        <v>0.06</v>
      </c>
      <c r="K220" s="432">
        <v>4.88</v>
      </c>
      <c r="L220" s="432">
        <v>20.04</v>
      </c>
      <c r="M220" s="87">
        <v>40</v>
      </c>
      <c r="N220" s="128">
        <f t="shared" si="6"/>
        <v>0.24</v>
      </c>
      <c r="P220" s="468"/>
    </row>
    <row r="221" spans="1:16" x14ac:dyDescent="0.2">
      <c r="A221" s="432"/>
      <c r="B221" s="396"/>
      <c r="C221" s="396"/>
      <c r="D221" s="396"/>
      <c r="E221" s="432" t="s">
        <v>52</v>
      </c>
      <c r="F221" s="432">
        <v>5</v>
      </c>
      <c r="G221" s="432">
        <v>5</v>
      </c>
      <c r="H221" s="396"/>
      <c r="I221" s="432"/>
      <c r="J221" s="432">
        <v>4.99</v>
      </c>
      <c r="K221" s="432"/>
      <c r="L221" s="432">
        <v>44.95</v>
      </c>
      <c r="M221" s="87">
        <v>140</v>
      </c>
      <c r="N221" s="128">
        <f t="shared" si="6"/>
        <v>0.7</v>
      </c>
      <c r="P221" s="468"/>
    </row>
    <row r="222" spans="1:16" x14ac:dyDescent="0.2">
      <c r="A222" s="432"/>
      <c r="B222" s="396"/>
      <c r="C222" s="396"/>
      <c r="D222" s="396"/>
      <c r="E222" s="432" t="s">
        <v>22</v>
      </c>
      <c r="F222" s="432">
        <v>1</v>
      </c>
      <c r="G222" s="432">
        <v>1</v>
      </c>
      <c r="H222" s="396"/>
      <c r="I222" s="432"/>
      <c r="J222" s="432"/>
      <c r="K222" s="432"/>
      <c r="L222" s="432"/>
      <c r="M222" s="87">
        <v>16</v>
      </c>
      <c r="N222" s="128">
        <f t="shared" si="6"/>
        <v>1.6E-2</v>
      </c>
      <c r="P222" s="468"/>
    </row>
    <row r="223" spans="1:16" x14ac:dyDescent="0.2">
      <c r="A223" s="432"/>
      <c r="B223" s="396"/>
      <c r="C223" s="396"/>
      <c r="D223" s="396"/>
      <c r="E223" s="432" t="s">
        <v>120</v>
      </c>
      <c r="F223" s="432">
        <v>0.2</v>
      </c>
      <c r="G223" s="432"/>
      <c r="H223" s="396"/>
      <c r="I223" s="432">
        <v>1.8</v>
      </c>
      <c r="J223" s="432">
        <v>0.89</v>
      </c>
      <c r="K223" s="432">
        <v>4.79</v>
      </c>
      <c r="L223" s="432">
        <v>25.16</v>
      </c>
      <c r="M223" s="87">
        <v>175</v>
      </c>
      <c r="N223" s="128">
        <f t="shared" si="6"/>
        <v>3.5000000000000003E-2</v>
      </c>
      <c r="P223" s="468"/>
    </row>
    <row r="224" spans="1:16" x14ac:dyDescent="0.2">
      <c r="A224" s="432" t="s">
        <v>69</v>
      </c>
      <c r="B224" s="529" t="s">
        <v>122</v>
      </c>
      <c r="C224" s="393"/>
      <c r="D224" s="393"/>
      <c r="E224" s="432" t="s">
        <v>51</v>
      </c>
      <c r="F224" s="432">
        <v>250.5</v>
      </c>
      <c r="G224" s="432">
        <v>180</v>
      </c>
      <c r="H224" s="396"/>
      <c r="I224" s="432">
        <v>5.01</v>
      </c>
      <c r="J224" s="432">
        <v>0.72</v>
      </c>
      <c r="K224" s="432">
        <v>31.19</v>
      </c>
      <c r="L224" s="432">
        <v>144.29</v>
      </c>
      <c r="M224" s="87">
        <v>35</v>
      </c>
      <c r="N224" s="128">
        <f t="shared" si="6"/>
        <v>8.7675000000000001</v>
      </c>
      <c r="P224" s="468"/>
    </row>
    <row r="225" spans="1:16" x14ac:dyDescent="0.2">
      <c r="A225" s="432"/>
      <c r="B225" s="530"/>
      <c r="C225" s="395">
        <v>80</v>
      </c>
      <c r="D225" s="395">
        <v>120</v>
      </c>
      <c r="E225" s="432" t="s">
        <v>19</v>
      </c>
      <c r="F225" s="432">
        <v>24</v>
      </c>
      <c r="G225" s="432">
        <v>23.76</v>
      </c>
      <c r="H225" s="396"/>
      <c r="I225" s="432">
        <v>0.67</v>
      </c>
      <c r="J225" s="432">
        <v>0.76</v>
      </c>
      <c r="K225" s="432">
        <v>1.1200000000000001</v>
      </c>
      <c r="L225" s="432">
        <v>13.9</v>
      </c>
      <c r="M225" s="87">
        <v>65</v>
      </c>
      <c r="N225" s="128">
        <f t="shared" si="6"/>
        <v>1.56</v>
      </c>
      <c r="P225" s="468"/>
    </row>
    <row r="226" spans="1:16" x14ac:dyDescent="0.2">
      <c r="A226" s="432"/>
      <c r="B226" s="396"/>
      <c r="C226" s="396"/>
      <c r="D226" s="396"/>
      <c r="E226" s="432" t="s">
        <v>23</v>
      </c>
      <c r="F226" s="432">
        <v>5.2</v>
      </c>
      <c r="G226" s="432"/>
      <c r="H226" s="396"/>
      <c r="I226" s="432">
        <v>0.04</v>
      </c>
      <c r="J226" s="432">
        <v>3.77</v>
      </c>
      <c r="K226" s="432">
        <v>0.13</v>
      </c>
      <c r="L226" s="432">
        <v>34.369999999999997</v>
      </c>
      <c r="M226" s="87">
        <v>670</v>
      </c>
      <c r="N226" s="128">
        <f t="shared" si="6"/>
        <v>3.484</v>
      </c>
      <c r="P226" s="468"/>
    </row>
    <row r="227" spans="1:16" x14ac:dyDescent="0.2">
      <c r="A227" s="432"/>
      <c r="B227" s="396"/>
      <c r="C227" s="396"/>
      <c r="D227" s="396"/>
      <c r="E227" s="432" t="s">
        <v>22</v>
      </c>
      <c r="F227" s="432">
        <v>1.5</v>
      </c>
      <c r="G227" s="432"/>
      <c r="H227" s="396"/>
      <c r="I227" s="432" t="s">
        <v>21</v>
      </c>
      <c r="J227" s="432" t="s">
        <v>21</v>
      </c>
      <c r="K227" s="432" t="s">
        <v>21</v>
      </c>
      <c r="L227" s="432" t="s">
        <v>21</v>
      </c>
      <c r="M227" s="87">
        <v>16</v>
      </c>
      <c r="N227" s="128">
        <f t="shared" si="6"/>
        <v>2.4E-2</v>
      </c>
      <c r="P227" s="468"/>
    </row>
    <row r="228" spans="1:16" x14ac:dyDescent="0.2">
      <c r="A228" s="98" t="s">
        <v>123</v>
      </c>
      <c r="B228" s="99" t="s">
        <v>124</v>
      </c>
      <c r="C228" s="99">
        <v>200</v>
      </c>
      <c r="D228" s="99">
        <v>200</v>
      </c>
      <c r="E228" s="98" t="s">
        <v>457</v>
      </c>
      <c r="F228" s="98">
        <v>20</v>
      </c>
      <c r="G228" s="98">
        <v>20</v>
      </c>
      <c r="H228" s="99"/>
      <c r="I228" s="98">
        <v>0.09</v>
      </c>
      <c r="J228" s="98" t="s">
        <v>21</v>
      </c>
      <c r="K228" s="98">
        <v>20.8</v>
      </c>
      <c r="L228" s="74">
        <v>81.12</v>
      </c>
      <c r="M228" s="72">
        <v>107</v>
      </c>
      <c r="N228" s="128">
        <f t="shared" si="6"/>
        <v>2.14</v>
      </c>
      <c r="P228" s="468"/>
    </row>
    <row r="229" spans="1:16" x14ac:dyDescent="0.2">
      <c r="A229" s="98"/>
      <c r="B229" s="99"/>
      <c r="C229" s="99"/>
      <c r="D229" s="99"/>
      <c r="E229" s="98" t="s">
        <v>126</v>
      </c>
      <c r="F229" s="98">
        <v>10</v>
      </c>
      <c r="G229" s="98">
        <v>10</v>
      </c>
      <c r="H229" s="99"/>
      <c r="I229" s="98"/>
      <c r="J229" s="98"/>
      <c r="K229" s="98">
        <v>9.98</v>
      </c>
      <c r="L229" s="74">
        <v>37.9</v>
      </c>
      <c r="M229" s="72">
        <v>80</v>
      </c>
      <c r="N229" s="128">
        <f t="shared" si="6"/>
        <v>0.8</v>
      </c>
      <c r="P229" s="468"/>
    </row>
    <row r="230" spans="1:16" x14ac:dyDescent="0.2">
      <c r="A230" s="83"/>
      <c r="B230" s="84" t="s">
        <v>72</v>
      </c>
      <c r="C230" s="84" t="s">
        <v>378</v>
      </c>
      <c r="D230" s="84" t="s">
        <v>379</v>
      </c>
      <c r="E230" s="83" t="s">
        <v>73</v>
      </c>
      <c r="F230" s="83">
        <v>40</v>
      </c>
      <c r="G230" s="83">
        <v>40</v>
      </c>
      <c r="H230" s="84">
        <v>40</v>
      </c>
      <c r="I230" s="432">
        <v>3.48</v>
      </c>
      <c r="J230" s="432">
        <v>0.6</v>
      </c>
      <c r="K230" s="432">
        <v>16</v>
      </c>
      <c r="L230" s="432">
        <v>83.6</v>
      </c>
      <c r="M230" s="87">
        <v>60</v>
      </c>
      <c r="N230" s="128">
        <f t="shared" si="6"/>
        <v>2.4</v>
      </c>
      <c r="P230" s="468"/>
    </row>
    <row r="231" spans="1:16" x14ac:dyDescent="0.2">
      <c r="A231" s="83"/>
      <c r="B231" s="84"/>
      <c r="C231" s="84"/>
      <c r="D231" s="84"/>
      <c r="E231" s="432" t="s">
        <v>74</v>
      </c>
      <c r="F231" s="432">
        <v>80</v>
      </c>
      <c r="G231" s="432">
        <v>80</v>
      </c>
      <c r="H231" s="396">
        <v>80</v>
      </c>
      <c r="I231" s="432">
        <v>5.28</v>
      </c>
      <c r="J231" s="432">
        <v>0.96</v>
      </c>
      <c r="K231" s="432">
        <v>28.24</v>
      </c>
      <c r="L231" s="432">
        <v>144.80000000000001</v>
      </c>
      <c r="M231" s="87">
        <v>51</v>
      </c>
      <c r="N231" s="128">
        <f t="shared" si="6"/>
        <v>4.08</v>
      </c>
      <c r="P231" s="468"/>
    </row>
    <row r="232" spans="1:16" x14ac:dyDescent="0.2">
      <c r="A232" s="432" t="s">
        <v>127</v>
      </c>
      <c r="B232" s="529" t="s">
        <v>360</v>
      </c>
      <c r="C232" s="393"/>
      <c r="D232" s="393"/>
      <c r="E232" s="432" t="s">
        <v>65</v>
      </c>
      <c r="F232" s="432">
        <v>24.4</v>
      </c>
      <c r="G232" s="432"/>
      <c r="H232" s="396"/>
      <c r="I232" s="432">
        <v>3.78</v>
      </c>
      <c r="J232" s="432">
        <v>0.4</v>
      </c>
      <c r="K232" s="432">
        <v>26.32</v>
      </c>
      <c r="L232" s="432">
        <v>122.6</v>
      </c>
      <c r="M232" s="87">
        <v>40</v>
      </c>
      <c r="N232" s="128">
        <f t="shared" si="6"/>
        <v>0.97599999999999998</v>
      </c>
      <c r="P232" s="468"/>
    </row>
    <row r="233" spans="1:16" x14ac:dyDescent="0.2">
      <c r="A233" s="432"/>
      <c r="B233" s="530"/>
      <c r="C233" s="395">
        <v>50</v>
      </c>
      <c r="D233" s="395">
        <v>50</v>
      </c>
      <c r="E233" s="432" t="s">
        <v>20</v>
      </c>
      <c r="F233" s="432">
        <v>1.7</v>
      </c>
      <c r="G233" s="432"/>
      <c r="H233" s="396"/>
      <c r="I233" s="432" t="s">
        <v>21</v>
      </c>
      <c r="J233" s="432" t="s">
        <v>21</v>
      </c>
      <c r="K233" s="432">
        <v>2.54</v>
      </c>
      <c r="L233" s="432">
        <v>9.6</v>
      </c>
      <c r="M233" s="87">
        <v>80</v>
      </c>
      <c r="N233" s="128">
        <f t="shared" si="6"/>
        <v>0.13600000000000001</v>
      </c>
      <c r="P233" s="468"/>
    </row>
    <row r="234" spans="1:16" x14ac:dyDescent="0.2">
      <c r="A234" s="432"/>
      <c r="B234" s="396"/>
      <c r="C234" s="396"/>
      <c r="D234" s="396"/>
      <c r="E234" s="432" t="s">
        <v>23</v>
      </c>
      <c r="F234" s="432">
        <v>0.7</v>
      </c>
      <c r="G234" s="432"/>
      <c r="H234" s="396"/>
      <c r="I234" s="432">
        <v>0.01</v>
      </c>
      <c r="J234" s="432">
        <v>0.52</v>
      </c>
      <c r="K234" s="432">
        <v>1.7999999999999999E-2</v>
      </c>
      <c r="L234" s="432">
        <v>4.62</v>
      </c>
      <c r="M234" s="87">
        <v>670</v>
      </c>
      <c r="N234" s="128">
        <f t="shared" si="6"/>
        <v>0.46899999999999992</v>
      </c>
      <c r="P234" s="468"/>
    </row>
    <row r="235" spans="1:16" x14ac:dyDescent="0.2">
      <c r="A235" s="432"/>
      <c r="B235" s="396"/>
      <c r="C235" s="396"/>
      <c r="D235" s="396"/>
      <c r="E235" s="432" t="s">
        <v>454</v>
      </c>
      <c r="F235" s="432">
        <v>1.2E-2</v>
      </c>
      <c r="G235" s="432"/>
      <c r="H235" s="396"/>
      <c r="I235" s="432">
        <v>0.16</v>
      </c>
      <c r="J235" s="432">
        <v>0.14000000000000001</v>
      </c>
      <c r="K235" s="432" t="s">
        <v>21</v>
      </c>
      <c r="L235" s="432">
        <v>2</v>
      </c>
      <c r="M235" s="87">
        <v>12</v>
      </c>
      <c r="N235" s="128">
        <f>F235*M235</f>
        <v>0.14400000000000002</v>
      </c>
      <c r="P235" s="468"/>
    </row>
    <row r="236" spans="1:16" x14ac:dyDescent="0.2">
      <c r="A236" s="432"/>
      <c r="B236" s="396"/>
      <c r="C236" s="396"/>
      <c r="D236" s="396"/>
      <c r="E236" s="432" t="s">
        <v>22</v>
      </c>
      <c r="F236" s="432">
        <v>0.4</v>
      </c>
      <c r="G236" s="432"/>
      <c r="H236" s="396"/>
      <c r="I236" s="432" t="s">
        <v>21</v>
      </c>
      <c r="J236" s="432" t="s">
        <v>21</v>
      </c>
      <c r="K236" s="432" t="s">
        <v>21</v>
      </c>
      <c r="L236" s="432" t="s">
        <v>21</v>
      </c>
      <c r="M236" s="87">
        <v>16</v>
      </c>
      <c r="N236" s="128">
        <f t="shared" si="6"/>
        <v>6.4000000000000003E-3</v>
      </c>
      <c r="P236" s="468"/>
    </row>
    <row r="237" spans="1:16" x14ac:dyDescent="0.2">
      <c r="A237" s="432"/>
      <c r="B237" s="396"/>
      <c r="C237" s="396"/>
      <c r="D237" s="396"/>
      <c r="E237" s="432" t="s">
        <v>129</v>
      </c>
      <c r="F237" s="432">
        <v>0.7</v>
      </c>
      <c r="G237" s="432"/>
      <c r="H237" s="396"/>
      <c r="I237" s="432" t="s">
        <v>21</v>
      </c>
      <c r="J237" s="432" t="s">
        <v>21</v>
      </c>
      <c r="K237" s="432" t="s">
        <v>21</v>
      </c>
      <c r="L237" s="432" t="s">
        <v>21</v>
      </c>
      <c r="M237" s="87">
        <v>400</v>
      </c>
      <c r="N237" s="128">
        <f t="shared" si="6"/>
        <v>0.28000000000000003</v>
      </c>
      <c r="P237" s="468"/>
    </row>
    <row r="238" spans="1:16" x14ac:dyDescent="0.2">
      <c r="A238" s="432"/>
      <c r="B238" s="396"/>
      <c r="C238" s="396"/>
      <c r="D238" s="396"/>
      <c r="E238" s="432" t="s">
        <v>130</v>
      </c>
      <c r="F238" s="432">
        <v>1.7</v>
      </c>
      <c r="G238" s="432"/>
      <c r="H238" s="396"/>
      <c r="I238" s="432">
        <v>0.17</v>
      </c>
      <c r="J238" s="432">
        <v>0.01</v>
      </c>
      <c r="K238" s="432">
        <v>1.17</v>
      </c>
      <c r="L238" s="432">
        <v>5.67</v>
      </c>
      <c r="M238" s="87">
        <v>40</v>
      </c>
      <c r="N238" s="128">
        <f t="shared" si="6"/>
        <v>6.8000000000000005E-2</v>
      </c>
      <c r="P238" s="468"/>
    </row>
    <row r="239" spans="1:16" x14ac:dyDescent="0.2">
      <c r="A239" s="432"/>
      <c r="B239" s="396"/>
      <c r="C239" s="396"/>
      <c r="D239" s="396"/>
      <c r="E239" s="432" t="s">
        <v>131</v>
      </c>
      <c r="F239" s="432">
        <v>0.25</v>
      </c>
      <c r="G239" s="432"/>
      <c r="H239" s="396"/>
      <c r="I239" s="432"/>
      <c r="J239" s="432">
        <v>0.25</v>
      </c>
      <c r="K239" s="432"/>
      <c r="L239" s="432">
        <v>2.25</v>
      </c>
      <c r="M239" s="87">
        <v>140</v>
      </c>
      <c r="N239" s="128">
        <f t="shared" si="6"/>
        <v>3.5000000000000003E-2</v>
      </c>
      <c r="P239" s="468"/>
    </row>
    <row r="240" spans="1:16" x14ac:dyDescent="0.2">
      <c r="A240" s="432"/>
      <c r="B240" s="396"/>
      <c r="C240" s="396"/>
      <c r="D240" s="396"/>
      <c r="E240" s="432" t="s">
        <v>132</v>
      </c>
      <c r="F240" s="432">
        <v>0.01</v>
      </c>
      <c r="G240" s="432"/>
      <c r="H240" s="396"/>
      <c r="I240" s="432">
        <v>0.11</v>
      </c>
      <c r="J240" s="432">
        <v>0.01</v>
      </c>
      <c r="K240" s="432" t="s">
        <v>21</v>
      </c>
      <c r="L240" s="432">
        <v>2.04</v>
      </c>
      <c r="M240" s="87">
        <v>12</v>
      </c>
      <c r="N240" s="128">
        <f t="shared" si="6"/>
        <v>1.1999999999999999E-4</v>
      </c>
      <c r="P240" s="468"/>
    </row>
    <row r="241" spans="1:16" x14ac:dyDescent="0.2">
      <c r="A241" s="432"/>
      <c r="B241" s="396"/>
      <c r="C241" s="396"/>
      <c r="D241" s="396"/>
      <c r="E241" s="432" t="s">
        <v>46</v>
      </c>
      <c r="F241" s="432">
        <v>19.7</v>
      </c>
      <c r="G241" s="432">
        <v>17.34</v>
      </c>
      <c r="H241" s="396"/>
      <c r="I241" s="432">
        <v>0.08</v>
      </c>
      <c r="J241" s="432">
        <v>6.9000000000000006E-2</v>
      </c>
      <c r="K241" s="432">
        <v>1.79</v>
      </c>
      <c r="L241" s="432">
        <v>7.8</v>
      </c>
      <c r="M241" s="87">
        <v>100</v>
      </c>
      <c r="N241" s="128">
        <f t="shared" si="6"/>
        <v>1.97</v>
      </c>
      <c r="P241" s="468"/>
    </row>
    <row r="242" spans="1:16" x14ac:dyDescent="0.2">
      <c r="A242" s="432"/>
      <c r="B242" s="396"/>
      <c r="C242" s="396"/>
      <c r="D242" s="396"/>
      <c r="E242" s="432" t="s">
        <v>20</v>
      </c>
      <c r="F242" s="432">
        <v>3.3</v>
      </c>
      <c r="G242" s="432">
        <v>3.3</v>
      </c>
      <c r="H242" s="396"/>
      <c r="I242" s="432" t="s">
        <v>21</v>
      </c>
      <c r="J242" s="432"/>
      <c r="K242" s="432">
        <v>3.29</v>
      </c>
      <c r="L242" s="432">
        <v>12.51</v>
      </c>
      <c r="M242" s="87">
        <v>80</v>
      </c>
      <c r="N242" s="128">
        <f t="shared" si="6"/>
        <v>0.26400000000000001</v>
      </c>
      <c r="P242" s="468"/>
    </row>
    <row r="243" spans="1:16" x14ac:dyDescent="0.2">
      <c r="A243" s="77"/>
      <c r="B243" s="418" t="s">
        <v>134</v>
      </c>
      <c r="C243" s="418"/>
      <c r="D243" s="418"/>
      <c r="E243" s="77"/>
      <c r="F243" s="77"/>
      <c r="G243" s="77"/>
      <c r="H243" s="418"/>
      <c r="I243" s="77" t="e">
        <f>#REF!+#REF!+#REF!+#REF!+#REF!+#REF!</f>
        <v>#REF!</v>
      </c>
      <c r="J243" s="77" t="e">
        <f>#REF!+#REF!+#REF!+#REF!+#REF!+#REF!</f>
        <v>#REF!</v>
      </c>
      <c r="K243" s="77" t="e">
        <f>#REF!+#REF!+#REF!+#REF!+#REF!+#REF!</f>
        <v>#REF!</v>
      </c>
      <c r="L243" s="77" t="e">
        <f>#REF!+#REF!+#REF!+#REF!+#REF!+#REF!</f>
        <v>#REF!</v>
      </c>
      <c r="M243" s="77"/>
      <c r="N243" s="129">
        <f>SUM(N205:N242)</f>
        <v>69.00351999999998</v>
      </c>
      <c r="P243" s="468"/>
    </row>
    <row r="244" spans="1:16" x14ac:dyDescent="0.2">
      <c r="A244" s="435"/>
      <c r="B244" s="446" t="s">
        <v>85</v>
      </c>
      <c r="C244" s="446"/>
      <c r="D244" s="446"/>
      <c r="E244" s="435"/>
      <c r="F244" s="435"/>
      <c r="G244" s="435"/>
      <c r="H244" s="436"/>
      <c r="I244" s="443">
        <v>78.98299999999999</v>
      </c>
      <c r="J244" s="443">
        <v>82.929000000000002</v>
      </c>
      <c r="K244" s="443">
        <v>327.43799999999999</v>
      </c>
      <c r="L244" s="443">
        <v>2313.5699999999997</v>
      </c>
      <c r="M244" s="447">
        <v>0</v>
      </c>
      <c r="N244" s="438">
        <f>N243+N203</f>
        <v>168.27351999999996</v>
      </c>
      <c r="P244" s="468"/>
    </row>
    <row r="245" spans="1:16" ht="20.399999999999999" x14ac:dyDescent="0.2">
      <c r="A245" s="418" t="s">
        <v>1</v>
      </c>
      <c r="B245" s="391" t="s">
        <v>2</v>
      </c>
      <c r="C245" s="391"/>
      <c r="D245" s="391"/>
      <c r="E245" s="418" t="s">
        <v>3</v>
      </c>
      <c r="F245" s="418" t="s">
        <v>4</v>
      </c>
      <c r="G245" s="418" t="s">
        <v>5</v>
      </c>
      <c r="H245" s="418" t="s">
        <v>6</v>
      </c>
      <c r="I245" s="418" t="s">
        <v>7</v>
      </c>
      <c r="J245" s="418" t="s">
        <v>8</v>
      </c>
      <c r="K245" s="418" t="s">
        <v>9</v>
      </c>
      <c r="L245" s="418" t="s">
        <v>10</v>
      </c>
      <c r="M245" s="72" t="s">
        <v>11</v>
      </c>
      <c r="N245" s="128"/>
      <c r="P245" s="468"/>
    </row>
    <row r="246" spans="1:16" ht="10.8" x14ac:dyDescent="0.2">
      <c r="A246" s="448" t="s">
        <v>337</v>
      </c>
      <c r="B246" s="449"/>
      <c r="C246" s="174"/>
      <c r="D246" s="174"/>
      <c r="E246" s="432"/>
      <c r="F246" s="432"/>
      <c r="G246" s="432"/>
      <c r="H246" s="396"/>
      <c r="I246" s="106"/>
      <c r="J246" s="106"/>
      <c r="K246" s="106"/>
      <c r="L246" s="106"/>
      <c r="M246" s="72"/>
      <c r="N246" s="128"/>
      <c r="P246" s="468"/>
    </row>
    <row r="247" spans="1:16" x14ac:dyDescent="0.2">
      <c r="A247" s="574" t="s">
        <v>14</v>
      </c>
      <c r="B247" s="575"/>
      <c r="C247" s="404"/>
      <c r="D247" s="404"/>
      <c r="E247" s="432"/>
      <c r="F247" s="432"/>
      <c r="G247" s="432"/>
      <c r="H247" s="396"/>
      <c r="I247" s="432"/>
      <c r="J247" s="432"/>
      <c r="K247" s="432"/>
      <c r="L247" s="432"/>
      <c r="M247" s="72"/>
      <c r="N247" s="128"/>
      <c r="P247" s="468"/>
    </row>
    <row r="248" spans="1:16" x14ac:dyDescent="0.2">
      <c r="A248" s="432" t="s">
        <v>15</v>
      </c>
      <c r="B248" s="541" t="s">
        <v>168</v>
      </c>
      <c r="C248" s="387"/>
      <c r="D248" s="387"/>
      <c r="E248" s="432" t="s">
        <v>169</v>
      </c>
      <c r="F248" s="432">
        <v>33.299999999999997</v>
      </c>
      <c r="G248" s="432">
        <v>33.299999999999997</v>
      </c>
      <c r="H248" s="396"/>
      <c r="I248" s="432">
        <v>3.4</v>
      </c>
      <c r="J248" s="432">
        <v>0.33</v>
      </c>
      <c r="K248" s="432">
        <v>22.5</v>
      </c>
      <c r="L248" s="432">
        <v>109.2</v>
      </c>
      <c r="M248" s="72">
        <v>52</v>
      </c>
      <c r="N248" s="128">
        <f t="shared" si="6"/>
        <v>1.7315999999999998</v>
      </c>
      <c r="P248" s="468"/>
    </row>
    <row r="249" spans="1:16" x14ac:dyDescent="0.2">
      <c r="A249" s="432"/>
      <c r="B249" s="608"/>
      <c r="C249" s="388" t="s">
        <v>395</v>
      </c>
      <c r="D249" s="388" t="s">
        <v>377</v>
      </c>
      <c r="E249" s="432" t="s">
        <v>20</v>
      </c>
      <c r="F249" s="432">
        <v>7.5</v>
      </c>
      <c r="G249" s="432">
        <v>7.5</v>
      </c>
      <c r="H249" s="396"/>
      <c r="I249" s="432" t="s">
        <v>21</v>
      </c>
      <c r="J249" s="432" t="s">
        <v>21</v>
      </c>
      <c r="K249" s="432">
        <v>7.4</v>
      </c>
      <c r="L249" s="432">
        <v>28.4</v>
      </c>
      <c r="M249" s="72">
        <v>80</v>
      </c>
      <c r="N249" s="128">
        <f t="shared" si="6"/>
        <v>0.6</v>
      </c>
      <c r="P249" s="468"/>
    </row>
    <row r="250" spans="1:16" x14ac:dyDescent="0.2">
      <c r="A250" s="432"/>
      <c r="B250" s="398"/>
      <c r="C250" s="398"/>
      <c r="D250" s="398"/>
      <c r="E250" s="432" t="s">
        <v>22</v>
      </c>
      <c r="F250" s="432">
        <v>0.06</v>
      </c>
      <c r="G250" s="432">
        <v>0.06</v>
      </c>
      <c r="H250" s="396"/>
      <c r="I250" s="432"/>
      <c r="J250" s="432"/>
      <c r="K250" s="432"/>
      <c r="L250" s="432"/>
      <c r="M250" s="72">
        <v>16</v>
      </c>
      <c r="N250" s="128">
        <f t="shared" si="6"/>
        <v>9.5999999999999992E-4</v>
      </c>
      <c r="P250" s="468"/>
    </row>
    <row r="251" spans="1:16" x14ac:dyDescent="0.2">
      <c r="A251" s="432"/>
      <c r="B251" s="409"/>
      <c r="C251" s="409"/>
      <c r="D251" s="409"/>
      <c r="E251" s="432" t="s">
        <v>19</v>
      </c>
      <c r="F251" s="432">
        <v>73.8</v>
      </c>
      <c r="G251" s="432">
        <v>73.8</v>
      </c>
      <c r="H251" s="396"/>
      <c r="I251" s="432">
        <v>2.08</v>
      </c>
      <c r="J251" s="432">
        <v>2.36</v>
      </c>
      <c r="K251" s="432">
        <v>3.49</v>
      </c>
      <c r="L251" s="432">
        <v>42.8</v>
      </c>
      <c r="M251" s="72">
        <v>65</v>
      </c>
      <c r="N251" s="128">
        <f t="shared" si="6"/>
        <v>4.7969999999999997</v>
      </c>
      <c r="P251" s="468"/>
    </row>
    <row r="252" spans="1:16" x14ac:dyDescent="0.2">
      <c r="A252" s="432"/>
      <c r="B252" s="409"/>
      <c r="C252" s="409"/>
      <c r="D252" s="409"/>
      <c r="E252" s="432" t="s">
        <v>23</v>
      </c>
      <c r="F252" s="432">
        <v>5</v>
      </c>
      <c r="G252" s="432">
        <v>5</v>
      </c>
      <c r="H252" s="396"/>
      <c r="I252" s="432">
        <v>0.04</v>
      </c>
      <c r="J252" s="432">
        <v>3.6</v>
      </c>
      <c r="K252" s="432">
        <v>0.28000000000000003</v>
      </c>
      <c r="L252" s="432">
        <v>33.049999999999997</v>
      </c>
      <c r="M252" s="72">
        <v>670</v>
      </c>
      <c r="N252" s="128">
        <f t="shared" si="6"/>
        <v>3.35</v>
      </c>
      <c r="P252" s="468"/>
    </row>
    <row r="253" spans="1:16" x14ac:dyDescent="0.2">
      <c r="A253" s="432" t="s">
        <v>25</v>
      </c>
      <c r="B253" s="529" t="s">
        <v>26</v>
      </c>
      <c r="C253" s="393"/>
      <c r="D253" s="393"/>
      <c r="E253" s="432" t="s">
        <v>27</v>
      </c>
      <c r="F253" s="432">
        <v>4</v>
      </c>
      <c r="G253" s="432"/>
      <c r="H253" s="396"/>
      <c r="I253" s="432">
        <v>0.19</v>
      </c>
      <c r="J253" s="432">
        <v>0.14000000000000001</v>
      </c>
      <c r="K253" s="432">
        <v>0.3</v>
      </c>
      <c r="L253" s="432"/>
      <c r="M253" s="72">
        <v>271</v>
      </c>
      <c r="N253" s="128">
        <f t="shared" si="6"/>
        <v>1.0840000000000001</v>
      </c>
      <c r="P253" s="468"/>
    </row>
    <row r="254" spans="1:16" x14ac:dyDescent="0.2">
      <c r="A254" s="432" t="s">
        <v>28</v>
      </c>
      <c r="B254" s="530"/>
      <c r="C254" s="395">
        <v>200</v>
      </c>
      <c r="D254" s="395">
        <v>200</v>
      </c>
      <c r="E254" s="432" t="s">
        <v>145</v>
      </c>
      <c r="F254" s="432">
        <v>100</v>
      </c>
      <c r="G254" s="432"/>
      <c r="H254" s="396"/>
      <c r="I254" s="432">
        <v>2.82</v>
      </c>
      <c r="J254" s="432">
        <v>3.2</v>
      </c>
      <c r="K254" s="432">
        <v>4.7300000000000004</v>
      </c>
      <c r="L254" s="432">
        <v>58</v>
      </c>
      <c r="M254" s="72">
        <v>65</v>
      </c>
      <c r="N254" s="128">
        <f t="shared" si="6"/>
        <v>6.5</v>
      </c>
      <c r="P254" s="468"/>
    </row>
    <row r="255" spans="1:16" x14ac:dyDescent="0.2">
      <c r="A255" s="432"/>
      <c r="B255" s="409"/>
      <c r="C255" s="409"/>
      <c r="D255" s="409"/>
      <c r="E255" s="432" t="s">
        <v>20</v>
      </c>
      <c r="F255" s="432">
        <v>20</v>
      </c>
      <c r="G255" s="432"/>
      <c r="H255" s="396"/>
      <c r="I255" s="432" t="s">
        <v>21</v>
      </c>
      <c r="J255" s="432" t="s">
        <v>21</v>
      </c>
      <c r="K255" s="432">
        <v>19.96</v>
      </c>
      <c r="L255" s="432">
        <v>75.8</v>
      </c>
      <c r="M255" s="72">
        <v>80</v>
      </c>
      <c r="N255" s="128">
        <f t="shared" si="6"/>
        <v>1.6</v>
      </c>
      <c r="P255" s="468"/>
    </row>
    <row r="256" spans="1:16" x14ac:dyDescent="0.2">
      <c r="A256" s="432" t="s">
        <v>29</v>
      </c>
      <c r="B256" s="531" t="s">
        <v>30</v>
      </c>
      <c r="C256" s="409"/>
      <c r="D256" s="409"/>
      <c r="E256" s="432" t="s">
        <v>31</v>
      </c>
      <c r="F256" s="432">
        <v>80</v>
      </c>
      <c r="G256" s="432">
        <v>80</v>
      </c>
      <c r="H256" s="396"/>
      <c r="I256" s="432">
        <v>6.96</v>
      </c>
      <c r="J256" s="432">
        <v>1.2</v>
      </c>
      <c r="K256" s="432">
        <v>32.96</v>
      </c>
      <c r="L256" s="432">
        <v>181</v>
      </c>
      <c r="M256" s="72">
        <v>60</v>
      </c>
      <c r="N256" s="128">
        <f t="shared" si="6"/>
        <v>4.8</v>
      </c>
      <c r="P256" s="468"/>
    </row>
    <row r="257" spans="1:16" ht="20.399999999999999" x14ac:dyDescent="0.2">
      <c r="A257" s="432"/>
      <c r="B257" s="531"/>
      <c r="C257" s="409" t="s">
        <v>389</v>
      </c>
      <c r="D257" s="409" t="s">
        <v>390</v>
      </c>
      <c r="E257" s="432" t="s">
        <v>32</v>
      </c>
      <c r="F257" s="432">
        <v>10</v>
      </c>
      <c r="G257" s="432"/>
      <c r="H257" s="396"/>
      <c r="I257" s="432">
        <v>2.68</v>
      </c>
      <c r="J257" s="432">
        <v>2.57</v>
      </c>
      <c r="K257" s="432" t="s">
        <v>21</v>
      </c>
      <c r="L257" s="432">
        <v>33.79</v>
      </c>
      <c r="M257" s="72">
        <v>650</v>
      </c>
      <c r="N257" s="128">
        <f t="shared" si="6"/>
        <v>6.5</v>
      </c>
      <c r="P257" s="468"/>
    </row>
    <row r="258" spans="1:16" x14ac:dyDescent="0.2">
      <c r="A258" s="432"/>
      <c r="B258" s="409"/>
      <c r="C258" s="409"/>
      <c r="D258" s="409"/>
      <c r="E258" s="432" t="s">
        <v>33</v>
      </c>
      <c r="F258" s="432">
        <v>10</v>
      </c>
      <c r="G258" s="432"/>
      <c r="H258" s="396"/>
      <c r="I258" s="432">
        <v>0.08</v>
      </c>
      <c r="J258" s="432">
        <v>7.25</v>
      </c>
      <c r="K258" s="432">
        <v>0.26</v>
      </c>
      <c r="L258" s="432">
        <v>66.099999999999994</v>
      </c>
      <c r="M258" s="72">
        <v>670</v>
      </c>
      <c r="N258" s="128">
        <f t="shared" si="6"/>
        <v>6.7</v>
      </c>
      <c r="P258" s="468"/>
    </row>
    <row r="259" spans="1:16" ht="20.399999999999999" x14ac:dyDescent="0.2">
      <c r="A259" s="432"/>
      <c r="B259" s="409" t="s">
        <v>146</v>
      </c>
      <c r="C259" s="409">
        <v>120</v>
      </c>
      <c r="D259" s="409">
        <v>120</v>
      </c>
      <c r="E259" s="432" t="s">
        <v>170</v>
      </c>
      <c r="F259" s="432">
        <v>120</v>
      </c>
      <c r="G259" s="432">
        <v>120</v>
      </c>
      <c r="H259" s="396">
        <v>120</v>
      </c>
      <c r="I259" s="432">
        <v>1.8</v>
      </c>
      <c r="J259" s="432">
        <v>0.84</v>
      </c>
      <c r="K259" s="432">
        <v>18.309999999999999</v>
      </c>
      <c r="L259" s="432">
        <v>74.760000000000005</v>
      </c>
      <c r="M259" s="72">
        <v>170</v>
      </c>
      <c r="N259" s="128">
        <f t="shared" si="6"/>
        <v>20.399999999999999</v>
      </c>
      <c r="P259" s="468"/>
    </row>
    <row r="260" spans="1:16" x14ac:dyDescent="0.2">
      <c r="A260" s="432" t="s">
        <v>38</v>
      </c>
      <c r="B260" s="409" t="s">
        <v>39</v>
      </c>
      <c r="C260" s="409">
        <v>100</v>
      </c>
      <c r="D260" s="409">
        <v>100</v>
      </c>
      <c r="E260" s="432" t="s">
        <v>437</v>
      </c>
      <c r="F260" s="432">
        <v>200</v>
      </c>
      <c r="G260" s="432">
        <v>100</v>
      </c>
      <c r="H260" s="396">
        <v>100</v>
      </c>
      <c r="I260" s="432"/>
      <c r="J260" s="432"/>
      <c r="K260" s="432">
        <v>19</v>
      </c>
      <c r="L260" s="432">
        <v>75</v>
      </c>
      <c r="M260" s="72">
        <v>80</v>
      </c>
      <c r="N260" s="128">
        <f t="shared" si="6"/>
        <v>16</v>
      </c>
      <c r="P260" s="468"/>
    </row>
    <row r="261" spans="1:16" ht="10.8" x14ac:dyDescent="0.2">
      <c r="A261" s="532" t="s">
        <v>40</v>
      </c>
      <c r="B261" s="533"/>
      <c r="C261" s="397"/>
      <c r="D261" s="397"/>
      <c r="E261" s="432"/>
      <c r="F261" s="432"/>
      <c r="G261" s="432"/>
      <c r="H261" s="396"/>
      <c r="I261" s="106" t="e">
        <f>#REF!+#REF!+#REF!+#REF!</f>
        <v>#REF!</v>
      </c>
      <c r="J261" s="106" t="e">
        <f>#REF!+#REF!+#REF!+#REF!</f>
        <v>#REF!</v>
      </c>
      <c r="K261" s="106" t="e">
        <f>#REF!+#REF!+#REF!+#REF!</f>
        <v>#REF!</v>
      </c>
      <c r="L261" s="106" t="e">
        <f>#REF!+#REF!+#REF!+#REF!</f>
        <v>#REF!</v>
      </c>
      <c r="M261" s="106"/>
      <c r="N261" s="129">
        <f>SUM(N248:N260)</f>
        <v>74.063559999999995</v>
      </c>
      <c r="P261" s="468"/>
    </row>
    <row r="262" spans="1:16" x14ac:dyDescent="0.2">
      <c r="A262" s="142" t="s">
        <v>41</v>
      </c>
      <c r="B262" s="406"/>
      <c r="C262" s="406"/>
      <c r="D262" s="406"/>
      <c r="E262" s="143"/>
      <c r="F262" s="143"/>
      <c r="G262" s="143"/>
      <c r="H262" s="144"/>
      <c r="I262" s="143" t="s">
        <v>86</v>
      </c>
      <c r="J262" s="143"/>
      <c r="K262" s="143"/>
      <c r="L262" s="143"/>
      <c r="M262" s="145"/>
      <c r="N262" s="128"/>
      <c r="P262" s="468"/>
    </row>
    <row r="263" spans="1:16" x14ac:dyDescent="0.2">
      <c r="A263" s="432"/>
      <c r="B263" s="531" t="s">
        <v>148</v>
      </c>
      <c r="C263" s="409"/>
      <c r="D263" s="409"/>
      <c r="E263" s="432" t="s">
        <v>149</v>
      </c>
      <c r="F263" s="432">
        <v>86.67</v>
      </c>
      <c r="G263" s="432" t="s">
        <v>150</v>
      </c>
      <c r="H263" s="396"/>
      <c r="I263" s="432">
        <v>1.3</v>
      </c>
      <c r="J263" s="432">
        <v>0.69</v>
      </c>
      <c r="K263" s="432">
        <v>7</v>
      </c>
      <c r="L263" s="432">
        <v>29.12</v>
      </c>
      <c r="M263" s="72">
        <v>30</v>
      </c>
      <c r="N263" s="128">
        <f t="shared" ref="N263:N326" si="7">F263*M263/1000</f>
        <v>2.6000999999999999</v>
      </c>
      <c r="P263" s="468"/>
    </row>
    <row r="264" spans="1:16" x14ac:dyDescent="0.2">
      <c r="A264" s="432" t="s">
        <v>151</v>
      </c>
      <c r="B264" s="531"/>
      <c r="C264" s="409">
        <v>80</v>
      </c>
      <c r="D264" s="409">
        <v>120</v>
      </c>
      <c r="E264" s="432" t="s">
        <v>52</v>
      </c>
      <c r="F264" s="432">
        <v>5</v>
      </c>
      <c r="G264" s="432">
        <v>5</v>
      </c>
      <c r="H264" s="396"/>
      <c r="I264" s="432"/>
      <c r="J264" s="432">
        <v>6.99</v>
      </c>
      <c r="K264" s="432"/>
      <c r="L264" s="432">
        <v>62.93</v>
      </c>
      <c r="M264" s="72">
        <v>140</v>
      </c>
      <c r="N264" s="128">
        <f t="shared" si="7"/>
        <v>0.7</v>
      </c>
      <c r="P264" s="468"/>
    </row>
    <row r="265" spans="1:16" x14ac:dyDescent="0.2">
      <c r="A265" s="432"/>
      <c r="B265" s="409"/>
      <c r="C265" s="409"/>
      <c r="D265" s="409"/>
      <c r="E265" s="432" t="s">
        <v>46</v>
      </c>
      <c r="F265" s="432">
        <v>30</v>
      </c>
      <c r="G265" s="432">
        <v>26.4</v>
      </c>
      <c r="H265" s="396"/>
      <c r="I265" s="432">
        <v>0.12</v>
      </c>
      <c r="J265" s="432">
        <v>0.105</v>
      </c>
      <c r="K265" s="432">
        <v>2.58</v>
      </c>
      <c r="L265" s="432">
        <v>11.88</v>
      </c>
      <c r="M265" s="72">
        <v>100</v>
      </c>
      <c r="N265" s="128">
        <f t="shared" si="7"/>
        <v>3</v>
      </c>
      <c r="P265" s="468"/>
    </row>
    <row r="266" spans="1:16" x14ac:dyDescent="0.2">
      <c r="A266" s="432"/>
      <c r="B266" s="409"/>
      <c r="C266" s="409"/>
      <c r="D266" s="409"/>
      <c r="E266" s="432" t="s">
        <v>20</v>
      </c>
      <c r="F266" s="432">
        <v>3</v>
      </c>
      <c r="G266" s="432">
        <v>3</v>
      </c>
      <c r="H266" s="396"/>
      <c r="I266" s="432"/>
      <c r="J266" s="432"/>
      <c r="K266" s="432">
        <v>2.99</v>
      </c>
      <c r="L266" s="432">
        <v>11.38</v>
      </c>
      <c r="M266" s="72">
        <v>80</v>
      </c>
      <c r="N266" s="128">
        <f t="shared" si="7"/>
        <v>0.24</v>
      </c>
      <c r="P266" s="468"/>
    </row>
    <row r="267" spans="1:16" ht="13.5" customHeight="1" x14ac:dyDescent="0.2">
      <c r="A267" s="143" t="s">
        <v>171</v>
      </c>
      <c r="B267" s="588" t="s">
        <v>172</v>
      </c>
      <c r="C267" s="406" t="s">
        <v>58</v>
      </c>
      <c r="D267" s="406" t="s">
        <v>58</v>
      </c>
      <c r="E267" s="143" t="s">
        <v>50</v>
      </c>
      <c r="F267" s="143">
        <v>62.5</v>
      </c>
      <c r="G267" s="143">
        <v>50</v>
      </c>
      <c r="H267" s="144"/>
      <c r="I267" s="143">
        <v>0.15</v>
      </c>
      <c r="J267" s="143">
        <v>0.05</v>
      </c>
      <c r="K267" s="143">
        <v>2.85</v>
      </c>
      <c r="L267" s="143">
        <v>13.5</v>
      </c>
      <c r="M267" s="145">
        <v>40</v>
      </c>
      <c r="N267" s="128">
        <f t="shared" si="7"/>
        <v>2.5</v>
      </c>
      <c r="P267" s="468"/>
    </row>
    <row r="268" spans="1:16" x14ac:dyDescent="0.2">
      <c r="A268" s="143"/>
      <c r="B268" s="588"/>
      <c r="C268" s="406"/>
      <c r="D268" s="406"/>
      <c r="E268" s="143" t="s">
        <v>44</v>
      </c>
      <c r="F268" s="143">
        <v>12.5</v>
      </c>
      <c r="G268" s="143">
        <v>10</v>
      </c>
      <c r="H268" s="144"/>
      <c r="I268" s="143">
        <v>0.12</v>
      </c>
      <c r="J268" s="143">
        <v>0.05</v>
      </c>
      <c r="K268" s="143">
        <v>6.3</v>
      </c>
      <c r="L268" s="143">
        <v>3.4</v>
      </c>
      <c r="M268" s="145">
        <v>45</v>
      </c>
      <c r="N268" s="128">
        <f t="shared" si="7"/>
        <v>0.5625</v>
      </c>
      <c r="P268" s="468"/>
    </row>
    <row r="269" spans="1:16" ht="9.75" customHeight="1" x14ac:dyDescent="0.2">
      <c r="A269" s="143"/>
      <c r="B269" s="406"/>
      <c r="C269" s="406"/>
      <c r="D269" s="406"/>
      <c r="E269" s="143" t="s">
        <v>53</v>
      </c>
      <c r="F269" s="143">
        <v>12</v>
      </c>
      <c r="G269" s="143">
        <v>10</v>
      </c>
      <c r="H269" s="144"/>
      <c r="I269" s="143">
        <v>0.6</v>
      </c>
      <c r="J269" s="143">
        <v>0.12</v>
      </c>
      <c r="K269" s="143">
        <v>4.8899999999999997</v>
      </c>
      <c r="L269" s="143">
        <v>24.6</v>
      </c>
      <c r="M269" s="145">
        <v>40</v>
      </c>
      <c r="N269" s="128">
        <f t="shared" si="7"/>
        <v>0.48</v>
      </c>
      <c r="P269" s="468"/>
    </row>
    <row r="270" spans="1:16" x14ac:dyDescent="0.2">
      <c r="A270" s="143"/>
      <c r="B270" s="406"/>
      <c r="C270" s="406"/>
      <c r="D270" s="406"/>
      <c r="E270" s="143" t="s">
        <v>51</v>
      </c>
      <c r="F270" s="143">
        <v>40</v>
      </c>
      <c r="G270" s="143">
        <v>30</v>
      </c>
      <c r="H270" s="144"/>
      <c r="I270" s="143">
        <v>0.8</v>
      </c>
      <c r="J270" s="143">
        <v>0.11</v>
      </c>
      <c r="K270" s="143">
        <v>0.37</v>
      </c>
      <c r="L270" s="143">
        <v>23.04</v>
      </c>
      <c r="M270" s="145">
        <v>35</v>
      </c>
      <c r="N270" s="128">
        <f t="shared" si="7"/>
        <v>1.4</v>
      </c>
      <c r="P270" s="468"/>
    </row>
    <row r="271" spans="1:16" x14ac:dyDescent="0.2">
      <c r="A271" s="143"/>
      <c r="B271" s="406"/>
      <c r="C271" s="406"/>
      <c r="D271" s="406"/>
      <c r="E271" s="143" t="s">
        <v>174</v>
      </c>
      <c r="F271" s="143">
        <v>5</v>
      </c>
      <c r="G271" s="143">
        <v>5</v>
      </c>
      <c r="H271" s="144"/>
      <c r="I271" s="143"/>
      <c r="J271" s="143"/>
      <c r="K271" s="143"/>
      <c r="L271" s="143"/>
      <c r="M271" s="145">
        <v>175</v>
      </c>
      <c r="N271" s="128">
        <f t="shared" si="7"/>
        <v>0.875</v>
      </c>
      <c r="P271" s="468"/>
    </row>
    <row r="272" spans="1:16" x14ac:dyDescent="0.2">
      <c r="A272" s="143"/>
      <c r="B272" s="406"/>
      <c r="C272" s="406"/>
      <c r="D272" s="406"/>
      <c r="E272" s="143" t="s">
        <v>52</v>
      </c>
      <c r="F272" s="143">
        <v>5</v>
      </c>
      <c r="G272" s="143">
        <v>5</v>
      </c>
      <c r="H272" s="144"/>
      <c r="I272" s="143"/>
      <c r="J272" s="143">
        <v>4.99</v>
      </c>
      <c r="K272" s="143"/>
      <c r="L272" s="143">
        <v>44.95</v>
      </c>
      <c r="M272" s="145">
        <v>140</v>
      </c>
      <c r="N272" s="128">
        <f t="shared" si="7"/>
        <v>0.7</v>
      </c>
      <c r="P272" s="468"/>
    </row>
    <row r="273" spans="1:16" x14ac:dyDescent="0.2">
      <c r="A273" s="143"/>
      <c r="B273" s="406"/>
      <c r="C273" s="406"/>
      <c r="D273" s="406"/>
      <c r="E273" s="143" t="s">
        <v>22</v>
      </c>
      <c r="F273" s="143">
        <v>1</v>
      </c>
      <c r="G273" s="143"/>
      <c r="H273" s="144"/>
      <c r="I273" s="143">
        <v>0.8</v>
      </c>
      <c r="J273" s="143">
        <v>0.2</v>
      </c>
      <c r="K273" s="143"/>
      <c r="L273" s="143">
        <v>6</v>
      </c>
      <c r="M273" s="145">
        <v>16</v>
      </c>
      <c r="N273" s="128">
        <f t="shared" si="7"/>
        <v>1.6E-2</v>
      </c>
      <c r="P273" s="468"/>
    </row>
    <row r="274" spans="1:16" x14ac:dyDescent="0.2">
      <c r="A274" s="143"/>
      <c r="B274" s="406"/>
      <c r="C274" s="406"/>
      <c r="D274" s="406"/>
      <c r="E274" s="143" t="s">
        <v>155</v>
      </c>
      <c r="F274" s="143">
        <v>40</v>
      </c>
      <c r="G274" s="143">
        <v>40</v>
      </c>
      <c r="H274" s="144"/>
      <c r="I274" s="143">
        <v>10</v>
      </c>
      <c r="J274" s="143">
        <v>6.48</v>
      </c>
      <c r="K274" s="143" t="s">
        <v>21</v>
      </c>
      <c r="L274" s="143">
        <v>88.29</v>
      </c>
      <c r="M274" s="145">
        <v>440</v>
      </c>
      <c r="N274" s="128">
        <f t="shared" si="7"/>
        <v>17.600000000000001</v>
      </c>
      <c r="P274" s="468"/>
    </row>
    <row r="275" spans="1:16" x14ac:dyDescent="0.2">
      <c r="A275" s="143"/>
      <c r="B275" s="406"/>
      <c r="C275" s="406"/>
      <c r="D275" s="406"/>
      <c r="E275" s="143" t="s">
        <v>57</v>
      </c>
      <c r="F275" s="143">
        <v>10</v>
      </c>
      <c r="G275" s="143">
        <v>10</v>
      </c>
      <c r="H275" s="144">
        <v>10</v>
      </c>
      <c r="I275" s="143">
        <v>0.28000000000000003</v>
      </c>
      <c r="J275" s="143">
        <v>2</v>
      </c>
      <c r="K275" s="143">
        <v>0.32</v>
      </c>
      <c r="L275" s="143">
        <v>20.64</v>
      </c>
      <c r="M275" s="145">
        <v>190</v>
      </c>
      <c r="N275" s="128">
        <f t="shared" si="7"/>
        <v>1.9</v>
      </c>
      <c r="P275" s="468"/>
    </row>
    <row r="276" spans="1:16" x14ac:dyDescent="0.2">
      <c r="A276" s="143" t="s">
        <v>176</v>
      </c>
      <c r="B276" s="589" t="s">
        <v>177</v>
      </c>
      <c r="C276" s="407"/>
      <c r="D276" s="407"/>
      <c r="E276" s="143" t="s">
        <v>61</v>
      </c>
      <c r="F276" s="143">
        <v>55.6</v>
      </c>
      <c r="G276" s="143">
        <v>41.7</v>
      </c>
      <c r="H276" s="144"/>
      <c r="I276" s="143">
        <v>10.3</v>
      </c>
      <c r="J276" s="143">
        <v>6.67</v>
      </c>
      <c r="K276" s="143"/>
      <c r="L276" s="143">
        <v>90.91</v>
      </c>
      <c r="M276" s="145">
        <v>440</v>
      </c>
      <c r="N276" s="128">
        <f t="shared" si="7"/>
        <v>24.463999999999999</v>
      </c>
      <c r="P276" s="468"/>
    </row>
    <row r="277" spans="1:16" x14ac:dyDescent="0.2">
      <c r="A277" s="143"/>
      <c r="B277" s="590"/>
      <c r="C277" s="419">
        <v>60</v>
      </c>
      <c r="D277" s="419">
        <v>80</v>
      </c>
      <c r="E277" s="143" t="s">
        <v>72</v>
      </c>
      <c r="F277" s="143">
        <v>8</v>
      </c>
      <c r="G277" s="143">
        <v>8</v>
      </c>
      <c r="H277" s="144">
        <v>70</v>
      </c>
      <c r="I277" s="143">
        <v>0.69</v>
      </c>
      <c r="J277" s="143">
        <v>0.12</v>
      </c>
      <c r="K277" s="143">
        <v>3.12</v>
      </c>
      <c r="L277" s="143">
        <v>16.72</v>
      </c>
      <c r="M277" s="145">
        <v>60</v>
      </c>
      <c r="N277" s="128">
        <f t="shared" si="7"/>
        <v>0.48</v>
      </c>
      <c r="P277" s="468"/>
    </row>
    <row r="278" spans="1:16" x14ac:dyDescent="0.2">
      <c r="A278" s="143"/>
      <c r="B278" s="406"/>
      <c r="C278" s="406"/>
      <c r="D278" s="406"/>
      <c r="E278" s="143" t="s">
        <v>19</v>
      </c>
      <c r="F278" s="143">
        <v>11</v>
      </c>
      <c r="G278" s="143">
        <v>11</v>
      </c>
      <c r="H278" s="144"/>
      <c r="I278" s="143"/>
      <c r="J278" s="143"/>
      <c r="K278" s="143"/>
      <c r="L278" s="143"/>
      <c r="M278" s="145">
        <v>65</v>
      </c>
      <c r="N278" s="128">
        <f>F278*M278/1000</f>
        <v>0.71499999999999997</v>
      </c>
      <c r="P278" s="468"/>
    </row>
    <row r="279" spans="1:16" x14ac:dyDescent="0.2">
      <c r="A279" s="143"/>
      <c r="B279" s="406"/>
      <c r="C279" s="406"/>
      <c r="D279" s="406"/>
      <c r="E279" s="143" t="s">
        <v>53</v>
      </c>
      <c r="F279" s="143">
        <v>31</v>
      </c>
      <c r="G279" s="143">
        <v>23.56</v>
      </c>
      <c r="H279" s="144"/>
      <c r="I279" s="143">
        <v>0.62</v>
      </c>
      <c r="J279" s="143"/>
      <c r="K279" s="143">
        <v>1.53</v>
      </c>
      <c r="L279" s="143">
        <v>7.71</v>
      </c>
      <c r="M279" s="145">
        <v>40</v>
      </c>
      <c r="N279" s="128">
        <f t="shared" si="7"/>
        <v>1.24</v>
      </c>
      <c r="P279" s="468"/>
    </row>
    <row r="280" spans="1:16" x14ac:dyDescent="0.2">
      <c r="A280" s="143"/>
      <c r="B280" s="406"/>
      <c r="C280" s="406"/>
      <c r="D280" s="406"/>
      <c r="E280" s="143" t="s">
        <v>52</v>
      </c>
      <c r="F280" s="143">
        <v>4</v>
      </c>
      <c r="G280" s="143">
        <v>4</v>
      </c>
      <c r="H280" s="144"/>
      <c r="I280" s="143"/>
      <c r="J280" s="143">
        <v>3.99</v>
      </c>
      <c r="K280" s="143">
        <v>35.96</v>
      </c>
      <c r="L280" s="143"/>
      <c r="M280" s="145">
        <v>140</v>
      </c>
      <c r="N280" s="128">
        <f t="shared" si="7"/>
        <v>0.56000000000000005</v>
      </c>
      <c r="P280" s="468"/>
    </row>
    <row r="281" spans="1:16" x14ac:dyDescent="0.2">
      <c r="A281" s="143"/>
      <c r="B281" s="406"/>
      <c r="C281" s="406"/>
      <c r="D281" s="406"/>
      <c r="E281" s="143" t="s">
        <v>454</v>
      </c>
      <c r="F281" s="143">
        <v>0.12</v>
      </c>
      <c r="G281" s="143">
        <v>5</v>
      </c>
      <c r="H281" s="144"/>
      <c r="I281" s="143">
        <v>0.76</v>
      </c>
      <c r="J281" s="143">
        <v>0.63</v>
      </c>
      <c r="K281" s="143">
        <v>0.03</v>
      </c>
      <c r="L281" s="143">
        <v>8.1999999999999993</v>
      </c>
      <c r="M281" s="145">
        <v>12</v>
      </c>
      <c r="N281" s="128">
        <f>F281*M281</f>
        <v>1.44</v>
      </c>
      <c r="P281" s="468"/>
    </row>
    <row r="282" spans="1:16" x14ac:dyDescent="0.2">
      <c r="A282" s="143"/>
      <c r="B282" s="406"/>
      <c r="C282" s="406"/>
      <c r="D282" s="406"/>
      <c r="E282" s="143" t="s">
        <v>94</v>
      </c>
      <c r="F282" s="143">
        <v>6</v>
      </c>
      <c r="G282" s="143">
        <v>6</v>
      </c>
      <c r="H282" s="144"/>
      <c r="I282" s="143">
        <v>0.52</v>
      </c>
      <c r="J282" s="143">
        <v>0.08</v>
      </c>
      <c r="K282" s="143">
        <v>2.3199999999999998</v>
      </c>
      <c r="L282" s="143">
        <v>12.54</v>
      </c>
      <c r="M282" s="145">
        <v>100</v>
      </c>
      <c r="N282" s="128">
        <f t="shared" si="7"/>
        <v>0.6</v>
      </c>
      <c r="P282" s="468"/>
    </row>
    <row r="283" spans="1:16" x14ac:dyDescent="0.2">
      <c r="A283" s="143"/>
      <c r="B283" s="406"/>
      <c r="C283" s="406"/>
      <c r="D283" s="406"/>
      <c r="E283" s="143" t="s">
        <v>52</v>
      </c>
      <c r="F283" s="143">
        <v>4</v>
      </c>
      <c r="G283" s="143">
        <v>4</v>
      </c>
      <c r="H283" s="144"/>
      <c r="I283" s="143"/>
      <c r="J283" s="143"/>
      <c r="K283" s="143">
        <v>3.99</v>
      </c>
      <c r="L283" s="143">
        <v>35.96</v>
      </c>
      <c r="M283" s="145">
        <v>140</v>
      </c>
      <c r="N283" s="128">
        <f t="shared" si="7"/>
        <v>0.56000000000000005</v>
      </c>
      <c r="P283" s="468"/>
    </row>
    <row r="284" spans="1:16" x14ac:dyDescent="0.2">
      <c r="A284" s="143"/>
      <c r="B284" s="406"/>
      <c r="C284" s="406"/>
      <c r="D284" s="406"/>
      <c r="E284" s="143" t="s">
        <v>52</v>
      </c>
      <c r="F284" s="143">
        <v>1</v>
      </c>
      <c r="G284" s="143"/>
      <c r="H284" s="144"/>
      <c r="I284" s="143"/>
      <c r="J284" s="143">
        <v>1</v>
      </c>
      <c r="K284" s="143"/>
      <c r="L284" s="143">
        <v>8.99</v>
      </c>
      <c r="M284" s="145">
        <v>140</v>
      </c>
      <c r="N284" s="128">
        <f t="shared" si="7"/>
        <v>0.14000000000000001</v>
      </c>
      <c r="P284" s="468"/>
    </row>
    <row r="285" spans="1:16" x14ac:dyDescent="0.2">
      <c r="A285" s="143" t="s">
        <v>159</v>
      </c>
      <c r="B285" s="591" t="s">
        <v>181</v>
      </c>
      <c r="C285" s="420"/>
      <c r="D285" s="420"/>
      <c r="E285" s="143" t="s">
        <v>161</v>
      </c>
      <c r="F285" s="143">
        <v>47.6</v>
      </c>
      <c r="G285" s="143">
        <v>47.6</v>
      </c>
      <c r="H285" s="144"/>
      <c r="I285" s="143">
        <v>5.99</v>
      </c>
      <c r="J285" s="143">
        <v>1.55</v>
      </c>
      <c r="K285" s="143">
        <v>29.76</v>
      </c>
      <c r="L285" s="143">
        <v>157.9</v>
      </c>
      <c r="M285" s="145">
        <v>100</v>
      </c>
      <c r="N285" s="128">
        <f t="shared" si="7"/>
        <v>4.76</v>
      </c>
      <c r="P285" s="468"/>
    </row>
    <row r="286" spans="1:16" x14ac:dyDescent="0.2">
      <c r="A286" s="143"/>
      <c r="B286" s="592"/>
      <c r="C286" s="421">
        <v>100</v>
      </c>
      <c r="D286" s="421">
        <v>120</v>
      </c>
      <c r="E286" s="143" t="s">
        <v>23</v>
      </c>
      <c r="F286" s="143">
        <v>5</v>
      </c>
      <c r="G286" s="143">
        <v>5</v>
      </c>
      <c r="H286" s="144"/>
      <c r="I286" s="143">
        <v>0.04</v>
      </c>
      <c r="J286" s="143">
        <v>3.6</v>
      </c>
      <c r="K286" s="143">
        <v>0.13</v>
      </c>
      <c r="L286" s="143">
        <v>33.6</v>
      </c>
      <c r="M286" s="145">
        <v>670</v>
      </c>
      <c r="N286" s="128">
        <f t="shared" si="7"/>
        <v>3.35</v>
      </c>
      <c r="P286" s="468"/>
    </row>
    <row r="287" spans="1:16" x14ac:dyDescent="0.2">
      <c r="A287" s="143"/>
      <c r="B287" s="406"/>
      <c r="C287" s="406"/>
      <c r="D287" s="406"/>
      <c r="E287" s="143" t="s">
        <v>22</v>
      </c>
      <c r="F287" s="143">
        <v>1</v>
      </c>
      <c r="G287" s="143">
        <v>1</v>
      </c>
      <c r="H287" s="144"/>
      <c r="I287" s="143"/>
      <c r="J287" s="143"/>
      <c r="K287" s="143"/>
      <c r="L287" s="143"/>
      <c r="M287" s="145">
        <v>16</v>
      </c>
      <c r="N287" s="128">
        <f t="shared" si="7"/>
        <v>1.6E-2</v>
      </c>
      <c r="P287" s="468"/>
    </row>
    <row r="288" spans="1:16" x14ac:dyDescent="0.2">
      <c r="A288" s="143" t="s">
        <v>182</v>
      </c>
      <c r="B288" s="591" t="s">
        <v>183</v>
      </c>
      <c r="C288" s="420"/>
      <c r="D288" s="420"/>
      <c r="E288" s="143" t="s">
        <v>46</v>
      </c>
      <c r="F288" s="143">
        <v>25</v>
      </c>
      <c r="G288" s="143">
        <v>22</v>
      </c>
      <c r="H288" s="144"/>
      <c r="I288" s="143">
        <v>0.1</v>
      </c>
      <c r="J288" s="143">
        <v>0.09</v>
      </c>
      <c r="K288" s="143">
        <v>2.2000000000000002</v>
      </c>
      <c r="L288" s="143">
        <v>9.9</v>
      </c>
      <c r="M288" s="145">
        <v>100</v>
      </c>
      <c r="N288" s="128">
        <f t="shared" si="7"/>
        <v>2.5</v>
      </c>
      <c r="P288" s="468"/>
    </row>
    <row r="289" spans="1:16" x14ac:dyDescent="0.2">
      <c r="A289" s="143"/>
      <c r="B289" s="592"/>
      <c r="C289" s="421">
        <v>200</v>
      </c>
      <c r="D289" s="421">
        <v>200</v>
      </c>
      <c r="E289" s="143" t="s">
        <v>20</v>
      </c>
      <c r="F289" s="143">
        <v>20</v>
      </c>
      <c r="G289" s="143">
        <v>20</v>
      </c>
      <c r="H289" s="144"/>
      <c r="I289" s="143"/>
      <c r="J289" s="143"/>
      <c r="K289" s="143">
        <v>19.96</v>
      </c>
      <c r="L289" s="143">
        <v>75.8</v>
      </c>
      <c r="M289" s="145">
        <v>80</v>
      </c>
      <c r="N289" s="128">
        <f t="shared" si="7"/>
        <v>1.6</v>
      </c>
      <c r="P289" s="468"/>
    </row>
    <row r="290" spans="1:16" x14ac:dyDescent="0.2">
      <c r="A290" s="143"/>
      <c r="B290" s="406" t="s">
        <v>72</v>
      </c>
      <c r="C290" s="406"/>
      <c r="D290" s="406"/>
      <c r="E290" s="146" t="s">
        <v>73</v>
      </c>
      <c r="F290" s="146">
        <v>40</v>
      </c>
      <c r="G290" s="146">
        <v>40</v>
      </c>
      <c r="H290" s="147">
        <v>40</v>
      </c>
      <c r="I290" s="143">
        <v>3.48</v>
      </c>
      <c r="J290" s="143">
        <v>0.6</v>
      </c>
      <c r="K290" s="143">
        <v>16</v>
      </c>
      <c r="L290" s="143">
        <v>83.6</v>
      </c>
      <c r="M290" s="145">
        <v>60</v>
      </c>
      <c r="N290" s="128">
        <f t="shared" si="7"/>
        <v>2.4</v>
      </c>
      <c r="P290" s="468"/>
    </row>
    <row r="291" spans="1:16" x14ac:dyDescent="0.2">
      <c r="A291" s="143"/>
      <c r="B291" s="406"/>
      <c r="C291" s="406"/>
      <c r="D291" s="406"/>
      <c r="E291" s="143" t="s">
        <v>74</v>
      </c>
      <c r="F291" s="143">
        <v>80</v>
      </c>
      <c r="G291" s="143">
        <v>80</v>
      </c>
      <c r="H291" s="144">
        <v>80</v>
      </c>
      <c r="I291" s="143">
        <v>5.28</v>
      </c>
      <c r="J291" s="143">
        <v>0.96</v>
      </c>
      <c r="K291" s="143">
        <v>28.24</v>
      </c>
      <c r="L291" s="143">
        <v>144.80000000000001</v>
      </c>
      <c r="M291" s="145">
        <v>51</v>
      </c>
      <c r="N291" s="128">
        <f t="shared" si="7"/>
        <v>4.08</v>
      </c>
      <c r="P291" s="468"/>
    </row>
    <row r="292" spans="1:16" ht="15.75" customHeight="1" x14ac:dyDescent="0.2">
      <c r="A292" s="175"/>
      <c r="B292" s="593" t="s">
        <v>338</v>
      </c>
      <c r="C292" s="422">
        <v>100</v>
      </c>
      <c r="D292" s="422">
        <v>100</v>
      </c>
      <c r="E292" s="176" t="s">
        <v>65</v>
      </c>
      <c r="F292" s="177">
        <v>27.5</v>
      </c>
      <c r="G292" s="178"/>
      <c r="H292" s="179"/>
      <c r="I292" s="180">
        <v>2.8</v>
      </c>
      <c r="J292" s="180">
        <v>0.3</v>
      </c>
      <c r="K292" s="180">
        <v>19.2</v>
      </c>
      <c r="L292" s="180">
        <v>93.1</v>
      </c>
      <c r="M292" s="181">
        <v>40</v>
      </c>
      <c r="N292" s="128">
        <f t="shared" si="7"/>
        <v>1.1000000000000001</v>
      </c>
      <c r="P292" s="468"/>
    </row>
    <row r="293" spans="1:16" x14ac:dyDescent="0.2">
      <c r="A293" s="175"/>
      <c r="B293" s="594"/>
      <c r="C293" s="423"/>
      <c r="D293" s="423"/>
      <c r="E293" s="176" t="s">
        <v>65</v>
      </c>
      <c r="F293" s="177">
        <v>0.25</v>
      </c>
      <c r="G293" s="178"/>
      <c r="H293" s="179"/>
      <c r="I293" s="180">
        <v>0.25</v>
      </c>
      <c r="J293" s="180">
        <v>0.02</v>
      </c>
      <c r="K293" s="180">
        <v>0.16</v>
      </c>
      <c r="L293" s="180">
        <v>0.81</v>
      </c>
      <c r="M293" s="181">
        <v>40</v>
      </c>
      <c r="N293" s="128">
        <f t="shared" si="7"/>
        <v>0.01</v>
      </c>
      <c r="P293" s="468"/>
    </row>
    <row r="294" spans="1:16" ht="13.5" customHeight="1" x14ac:dyDescent="0.2">
      <c r="A294" s="175"/>
      <c r="B294" s="175"/>
      <c r="C294" s="175"/>
      <c r="D294" s="175"/>
      <c r="E294" s="176" t="s">
        <v>23</v>
      </c>
      <c r="F294" s="177">
        <v>0.12</v>
      </c>
      <c r="G294" s="183"/>
      <c r="H294" s="179"/>
      <c r="I294" s="180">
        <v>0.15</v>
      </c>
      <c r="J294" s="180">
        <v>0.08</v>
      </c>
      <c r="K294" s="180">
        <v>0.01</v>
      </c>
      <c r="L294" s="180">
        <v>79.319999999999993</v>
      </c>
      <c r="M294" s="181">
        <v>670</v>
      </c>
      <c r="N294" s="128">
        <f t="shared" si="7"/>
        <v>8.0399999999999985E-2</v>
      </c>
      <c r="P294" s="468"/>
    </row>
    <row r="295" spans="1:16" x14ac:dyDescent="0.2">
      <c r="A295" s="175"/>
      <c r="B295" s="175"/>
      <c r="C295" s="175"/>
      <c r="D295" s="175"/>
      <c r="E295" s="176" t="s">
        <v>454</v>
      </c>
      <c r="F295" s="177">
        <v>0.75</v>
      </c>
      <c r="G295" s="183"/>
      <c r="H295" s="179"/>
      <c r="I295" s="180">
        <v>3.97</v>
      </c>
      <c r="J295" s="180">
        <v>3.59</v>
      </c>
      <c r="K295" s="180">
        <v>0.21</v>
      </c>
      <c r="L295" s="180">
        <v>49</v>
      </c>
      <c r="M295" s="181">
        <v>12</v>
      </c>
      <c r="N295" s="128">
        <f>F295*M295</f>
        <v>9</v>
      </c>
      <c r="P295" s="468"/>
    </row>
    <row r="296" spans="1:16" x14ac:dyDescent="0.2">
      <c r="A296" s="175"/>
      <c r="B296" s="175"/>
      <c r="C296" s="175"/>
      <c r="D296" s="175"/>
      <c r="E296" s="176" t="s">
        <v>361</v>
      </c>
      <c r="F296" s="177">
        <v>31.25</v>
      </c>
      <c r="G296" s="178"/>
      <c r="H296" s="179"/>
      <c r="I296" s="180">
        <v>0.56999999999999995</v>
      </c>
      <c r="J296" s="180">
        <v>0.5</v>
      </c>
      <c r="K296" s="180">
        <v>0.03</v>
      </c>
      <c r="L296" s="180">
        <v>7</v>
      </c>
      <c r="M296" s="181">
        <v>65</v>
      </c>
      <c r="N296" s="128">
        <f t="shared" si="7"/>
        <v>2.03125</v>
      </c>
      <c r="P296" s="468"/>
    </row>
    <row r="297" spans="1:16" x14ac:dyDescent="0.2">
      <c r="A297" s="175"/>
      <c r="B297" s="175"/>
      <c r="C297" s="175"/>
      <c r="D297" s="175"/>
      <c r="E297" s="176" t="s">
        <v>339</v>
      </c>
      <c r="F297" s="177">
        <v>1.5</v>
      </c>
      <c r="G297" s="178"/>
      <c r="H297" s="184"/>
      <c r="I297" s="181">
        <v>0.03</v>
      </c>
      <c r="J297" s="181">
        <v>0.24</v>
      </c>
      <c r="K297" s="181">
        <v>0.03</v>
      </c>
      <c r="L297" s="181">
        <v>2.4700000000000002</v>
      </c>
      <c r="M297" s="181">
        <v>190</v>
      </c>
      <c r="N297" s="128">
        <f t="shared" si="7"/>
        <v>0.28499999999999998</v>
      </c>
      <c r="P297" s="468"/>
    </row>
    <row r="298" spans="1:16" ht="15.75" customHeight="1" x14ac:dyDescent="0.2">
      <c r="A298" s="175"/>
      <c r="B298" s="175"/>
      <c r="C298" s="175"/>
      <c r="D298" s="175"/>
      <c r="E298" s="176" t="s">
        <v>22</v>
      </c>
      <c r="F298" s="177">
        <v>0.7</v>
      </c>
      <c r="G298" s="178"/>
      <c r="H298" s="179"/>
      <c r="I298" s="180"/>
      <c r="J298" s="180"/>
      <c r="K298" s="180"/>
      <c r="L298" s="180"/>
      <c r="M298" s="181">
        <v>16</v>
      </c>
      <c r="N298" s="128">
        <f t="shared" si="7"/>
        <v>1.12E-2</v>
      </c>
      <c r="P298" s="468"/>
    </row>
    <row r="299" spans="1:16" ht="15" customHeight="1" x14ac:dyDescent="0.2">
      <c r="A299" s="175"/>
      <c r="B299" s="175"/>
      <c r="C299" s="175"/>
      <c r="D299" s="175"/>
      <c r="E299" s="176" t="s">
        <v>340</v>
      </c>
      <c r="F299" s="177">
        <v>1.3</v>
      </c>
      <c r="G299" s="178"/>
      <c r="H299" s="179"/>
      <c r="I299" s="180">
        <v>0.15</v>
      </c>
      <c r="J299" s="180">
        <v>0.08</v>
      </c>
      <c r="K299" s="180">
        <v>0.01</v>
      </c>
      <c r="L299" s="180">
        <v>79.319999999999993</v>
      </c>
      <c r="M299" s="181">
        <v>140</v>
      </c>
      <c r="N299" s="128">
        <f t="shared" si="7"/>
        <v>0.182</v>
      </c>
      <c r="P299" s="468"/>
    </row>
    <row r="300" spans="1:16" x14ac:dyDescent="0.2">
      <c r="A300" s="175"/>
      <c r="B300" s="175"/>
      <c r="C300" s="175"/>
      <c r="D300" s="175"/>
      <c r="E300" s="176" t="s">
        <v>51</v>
      </c>
      <c r="F300" s="177">
        <v>108</v>
      </c>
      <c r="G300" s="177">
        <v>77.599999999999994</v>
      </c>
      <c r="H300" s="179"/>
      <c r="I300" s="180">
        <v>2.16</v>
      </c>
      <c r="J300" s="180">
        <v>0.3</v>
      </c>
      <c r="K300" s="180">
        <v>12.67</v>
      </c>
      <c r="L300" s="180">
        <v>66.209999999999994</v>
      </c>
      <c r="M300" s="181">
        <v>35</v>
      </c>
      <c r="N300" s="128">
        <f t="shared" si="7"/>
        <v>3.78</v>
      </c>
      <c r="P300" s="468"/>
    </row>
    <row r="301" spans="1:16" ht="13.5" customHeight="1" x14ac:dyDescent="0.2">
      <c r="A301" s="175"/>
      <c r="B301" s="175"/>
      <c r="C301" s="175"/>
      <c r="D301" s="175"/>
      <c r="E301" s="176" t="s">
        <v>23</v>
      </c>
      <c r="F301" s="177">
        <v>2.5</v>
      </c>
      <c r="G301" s="178"/>
      <c r="H301" s="179"/>
      <c r="I301" s="180">
        <v>0.03</v>
      </c>
      <c r="J301" s="180">
        <v>1.81</v>
      </c>
      <c r="K301" s="180"/>
      <c r="L301" s="180">
        <v>16.52</v>
      </c>
      <c r="M301" s="181">
        <v>670</v>
      </c>
      <c r="N301" s="128">
        <f t="shared" si="7"/>
        <v>1.675</v>
      </c>
      <c r="P301" s="468"/>
    </row>
    <row r="302" spans="1:16" x14ac:dyDescent="0.2">
      <c r="A302" s="175"/>
      <c r="B302" s="175"/>
      <c r="C302" s="175"/>
      <c r="D302" s="175"/>
      <c r="E302" s="176" t="s">
        <v>145</v>
      </c>
      <c r="F302" s="177">
        <v>5</v>
      </c>
      <c r="G302" s="178"/>
      <c r="H302" s="179"/>
      <c r="I302" s="180">
        <v>0.14000000000000001</v>
      </c>
      <c r="J302" s="180">
        <v>0.23</v>
      </c>
      <c r="K302" s="180">
        <v>2.9</v>
      </c>
      <c r="L302" s="180">
        <v>12</v>
      </c>
      <c r="M302" s="181">
        <v>65</v>
      </c>
      <c r="N302" s="128">
        <f t="shared" si="7"/>
        <v>0.32500000000000001</v>
      </c>
      <c r="P302" s="468"/>
    </row>
    <row r="303" spans="1:16" x14ac:dyDescent="0.2">
      <c r="A303" s="175"/>
      <c r="B303" s="175"/>
      <c r="C303" s="175"/>
      <c r="D303" s="175"/>
      <c r="E303" s="176" t="s">
        <v>53</v>
      </c>
      <c r="F303" s="177">
        <v>6.5</v>
      </c>
      <c r="G303" s="177">
        <v>5</v>
      </c>
      <c r="H303" s="179"/>
      <c r="I303" s="180">
        <v>0.08</v>
      </c>
      <c r="J303" s="180"/>
      <c r="K303" s="180">
        <v>0.54</v>
      </c>
      <c r="L303" s="180">
        <v>2.46</v>
      </c>
      <c r="M303" s="181">
        <v>40</v>
      </c>
      <c r="N303" s="128">
        <f t="shared" si="7"/>
        <v>0.26</v>
      </c>
      <c r="P303" s="468"/>
    </row>
    <row r="304" spans="1:16" x14ac:dyDescent="0.2">
      <c r="A304" s="175"/>
      <c r="B304" s="175"/>
      <c r="C304" s="175"/>
      <c r="D304" s="175"/>
      <c r="E304" s="176" t="s">
        <v>22</v>
      </c>
      <c r="F304" s="177">
        <v>1</v>
      </c>
      <c r="G304" s="178"/>
      <c r="H304" s="179"/>
      <c r="I304" s="180"/>
      <c r="J304" s="180"/>
      <c r="K304" s="180"/>
      <c r="L304" s="180"/>
      <c r="M304" s="181">
        <v>16</v>
      </c>
      <c r="N304" s="128">
        <f t="shared" si="7"/>
        <v>1.6E-2</v>
      </c>
      <c r="P304" s="468"/>
    </row>
    <row r="305" spans="1:16" ht="11.25" customHeight="1" x14ac:dyDescent="0.2">
      <c r="A305" s="175"/>
      <c r="B305" s="175"/>
      <c r="C305" s="175"/>
      <c r="D305" s="175"/>
      <c r="E305" s="176" t="s">
        <v>23</v>
      </c>
      <c r="F305" s="177">
        <v>5</v>
      </c>
      <c r="G305" s="178"/>
      <c r="H305" s="179"/>
      <c r="I305" s="180">
        <v>0.06</v>
      </c>
      <c r="J305" s="180">
        <v>3.62</v>
      </c>
      <c r="K305" s="180">
        <v>0.04</v>
      </c>
      <c r="L305" s="180">
        <v>33.049999999999997</v>
      </c>
      <c r="M305" s="181">
        <v>670</v>
      </c>
      <c r="N305" s="128">
        <f t="shared" si="7"/>
        <v>3.35</v>
      </c>
      <c r="P305" s="468"/>
    </row>
    <row r="306" spans="1:16" ht="12.75" customHeight="1" x14ac:dyDescent="0.2">
      <c r="A306" s="586" t="s">
        <v>134</v>
      </c>
      <c r="B306" s="587"/>
      <c r="C306" s="403"/>
      <c r="D306" s="403"/>
      <c r="E306" s="142"/>
      <c r="F306" s="142"/>
      <c r="G306" s="142"/>
      <c r="H306" s="148"/>
      <c r="I306" s="142">
        <v>62.679999999999993</v>
      </c>
      <c r="J306" s="142">
        <v>48.300000000000004</v>
      </c>
      <c r="K306" s="142">
        <v>231.67</v>
      </c>
      <c r="L306" s="142">
        <v>1526.14</v>
      </c>
      <c r="M306" s="145"/>
      <c r="N306" s="129">
        <f>SUM(N263:N305)</f>
        <v>103.58445</v>
      </c>
      <c r="P306" s="468"/>
    </row>
    <row r="307" spans="1:16" x14ac:dyDescent="0.2">
      <c r="A307" s="617" t="s">
        <v>85</v>
      </c>
      <c r="B307" s="631"/>
      <c r="C307" s="450"/>
      <c r="D307" s="450"/>
      <c r="E307" s="443"/>
      <c r="F307" s="443"/>
      <c r="G307" s="443"/>
      <c r="H307" s="446"/>
      <c r="I307" s="443">
        <v>89.63</v>
      </c>
      <c r="J307" s="443">
        <v>105.49000000000001</v>
      </c>
      <c r="K307" s="443">
        <v>413.46000000000004</v>
      </c>
      <c r="L307" s="443">
        <v>2854.04</v>
      </c>
      <c r="M307" s="441"/>
      <c r="N307" s="438">
        <f>N306+N261</f>
        <v>177.64801</v>
      </c>
      <c r="P307" s="468"/>
    </row>
    <row r="308" spans="1:16" ht="20.399999999999999" x14ac:dyDescent="0.2">
      <c r="A308" s="418" t="s">
        <v>1</v>
      </c>
      <c r="B308" s="391" t="s">
        <v>2</v>
      </c>
      <c r="C308" s="391"/>
      <c r="D308" s="391"/>
      <c r="E308" s="418" t="s">
        <v>3</v>
      </c>
      <c r="F308" s="418" t="s">
        <v>4</v>
      </c>
      <c r="G308" s="418" t="s">
        <v>5</v>
      </c>
      <c r="H308" s="418" t="s">
        <v>6</v>
      </c>
      <c r="I308" s="418" t="s">
        <v>7</v>
      </c>
      <c r="J308" s="418" t="s">
        <v>8</v>
      </c>
      <c r="K308" s="418" t="s">
        <v>9</v>
      </c>
      <c r="L308" s="418" t="s">
        <v>10</v>
      </c>
      <c r="M308" s="72" t="s">
        <v>11</v>
      </c>
      <c r="N308" s="128"/>
      <c r="P308" s="468"/>
    </row>
    <row r="309" spans="1:16" x14ac:dyDescent="0.2">
      <c r="A309" s="629" t="s">
        <v>215</v>
      </c>
      <c r="B309" s="630"/>
      <c r="C309" s="429"/>
      <c r="D309" s="429"/>
      <c r="E309" s="113"/>
      <c r="F309" s="113"/>
      <c r="G309" s="113"/>
      <c r="H309" s="92"/>
      <c r="I309" s="114"/>
      <c r="J309" s="114"/>
      <c r="K309" s="114"/>
      <c r="L309" s="114"/>
      <c r="M309" s="72"/>
      <c r="N309" s="128"/>
      <c r="P309" s="468"/>
    </row>
    <row r="310" spans="1:16" ht="15.75" customHeight="1" x14ac:dyDescent="0.2">
      <c r="A310" s="551" t="s">
        <v>14</v>
      </c>
      <c r="B310" s="552"/>
      <c r="C310" s="384"/>
      <c r="D310" s="384"/>
      <c r="E310" s="92"/>
      <c r="F310" s="92"/>
      <c r="G310" s="92"/>
      <c r="H310" s="92"/>
      <c r="I310" s="92"/>
      <c r="J310" s="92"/>
      <c r="K310" s="92"/>
      <c r="L310" s="92"/>
      <c r="M310" s="72"/>
      <c r="N310" s="128"/>
      <c r="P310" s="468"/>
    </row>
    <row r="311" spans="1:16" x14ac:dyDescent="0.2">
      <c r="A311" s="92" t="s">
        <v>216</v>
      </c>
      <c r="B311" s="536" t="s">
        <v>217</v>
      </c>
      <c r="C311" s="390" t="s">
        <v>396</v>
      </c>
      <c r="D311" s="390" t="s">
        <v>397</v>
      </c>
      <c r="E311" s="92" t="s">
        <v>218</v>
      </c>
      <c r="F311" s="92">
        <v>13</v>
      </c>
      <c r="G311" s="92">
        <v>12</v>
      </c>
      <c r="H311" s="92"/>
      <c r="I311" s="92">
        <v>3.64</v>
      </c>
      <c r="J311" s="92">
        <v>3.6</v>
      </c>
      <c r="K311" s="92"/>
      <c r="L311" s="92">
        <v>47.31</v>
      </c>
      <c r="M311" s="72">
        <v>650</v>
      </c>
      <c r="N311" s="128">
        <f t="shared" si="7"/>
        <v>8.4499999999999993</v>
      </c>
      <c r="P311" s="468"/>
    </row>
    <row r="312" spans="1:16" x14ac:dyDescent="0.2">
      <c r="A312" s="92"/>
      <c r="B312" s="536"/>
      <c r="C312" s="390"/>
      <c r="D312" s="390"/>
      <c r="E312" s="92" t="s">
        <v>92</v>
      </c>
      <c r="F312" s="115">
        <v>1.56</v>
      </c>
      <c r="G312" s="92">
        <v>55.55</v>
      </c>
      <c r="H312" s="92"/>
      <c r="I312" s="92">
        <v>8.26</v>
      </c>
      <c r="J312" s="92">
        <v>6.5</v>
      </c>
      <c r="K312" s="92">
        <v>0.39500000000000002</v>
      </c>
      <c r="L312" s="92">
        <v>88.78</v>
      </c>
      <c r="M312" s="72">
        <v>12</v>
      </c>
      <c r="N312" s="128">
        <f>F312*M312</f>
        <v>18.72</v>
      </c>
      <c r="P312" s="468"/>
    </row>
    <row r="313" spans="1:16" x14ac:dyDescent="0.2">
      <c r="A313" s="92"/>
      <c r="B313" s="390"/>
      <c r="C313" s="390"/>
      <c r="D313" s="390"/>
      <c r="E313" s="432" t="s">
        <v>19</v>
      </c>
      <c r="F313" s="92">
        <v>25</v>
      </c>
      <c r="G313" s="92">
        <v>25</v>
      </c>
      <c r="H313" s="92"/>
      <c r="I313" s="92">
        <v>2.37</v>
      </c>
      <c r="J313" s="92">
        <v>2.71</v>
      </c>
      <c r="K313" s="92">
        <v>3.98</v>
      </c>
      <c r="L313" s="92">
        <v>49.13</v>
      </c>
      <c r="M313" s="72">
        <v>65</v>
      </c>
      <c r="N313" s="128">
        <f t="shared" si="7"/>
        <v>1.625</v>
      </c>
      <c r="P313" s="468"/>
    </row>
    <row r="314" spans="1:16" x14ac:dyDescent="0.2">
      <c r="A314" s="92"/>
      <c r="B314" s="390"/>
      <c r="C314" s="390"/>
      <c r="D314" s="390"/>
      <c r="E314" s="92" t="s">
        <v>219</v>
      </c>
      <c r="F314" s="92">
        <v>0.25</v>
      </c>
      <c r="G314" s="92">
        <v>0.25</v>
      </c>
      <c r="H314" s="92"/>
      <c r="I314" s="92"/>
      <c r="J314" s="92"/>
      <c r="K314" s="92"/>
      <c r="L314" s="92"/>
      <c r="M314" s="72">
        <v>16</v>
      </c>
      <c r="N314" s="128">
        <f t="shared" si="7"/>
        <v>4.0000000000000001E-3</v>
      </c>
      <c r="P314" s="468"/>
    </row>
    <row r="315" spans="1:16" x14ac:dyDescent="0.2">
      <c r="A315" s="92"/>
      <c r="B315" s="390"/>
      <c r="C315" s="390"/>
      <c r="D315" s="390"/>
      <c r="E315" s="92" t="s">
        <v>33</v>
      </c>
      <c r="F315" s="92">
        <v>4</v>
      </c>
      <c r="G315" s="92">
        <v>4</v>
      </c>
      <c r="H315" s="92"/>
      <c r="I315" s="92">
        <v>0.03</v>
      </c>
      <c r="J315" s="92">
        <v>2.9</v>
      </c>
      <c r="K315" s="92">
        <v>26.44</v>
      </c>
      <c r="L315" s="92">
        <v>25.88</v>
      </c>
      <c r="M315" s="72">
        <v>670</v>
      </c>
      <c r="N315" s="128">
        <f t="shared" si="7"/>
        <v>2.68</v>
      </c>
      <c r="P315" s="468"/>
    </row>
    <row r="316" spans="1:16" x14ac:dyDescent="0.2">
      <c r="A316" s="92"/>
      <c r="B316" s="390"/>
      <c r="C316" s="390"/>
      <c r="D316" s="390"/>
      <c r="E316" s="92" t="s">
        <v>23</v>
      </c>
      <c r="F316" s="92">
        <v>3</v>
      </c>
      <c r="G316" s="92">
        <v>3</v>
      </c>
      <c r="H316" s="92"/>
      <c r="I316" s="92">
        <v>0.02</v>
      </c>
      <c r="J316" s="92">
        <v>2.1800000000000002</v>
      </c>
      <c r="K316" s="92">
        <v>7.8E-2</v>
      </c>
      <c r="L316" s="92">
        <v>19.829999999999998</v>
      </c>
      <c r="M316" s="72">
        <v>670</v>
      </c>
      <c r="N316" s="128">
        <f t="shared" si="7"/>
        <v>2.0099999999999998</v>
      </c>
      <c r="P316" s="468"/>
    </row>
    <row r="317" spans="1:16" x14ac:dyDescent="0.2">
      <c r="A317" s="92" t="s">
        <v>222</v>
      </c>
      <c r="B317" s="536" t="s">
        <v>223</v>
      </c>
      <c r="C317" s="390"/>
      <c r="D317" s="390"/>
      <c r="E317" s="92" t="s">
        <v>107</v>
      </c>
      <c r="F317" s="92">
        <v>142</v>
      </c>
      <c r="G317" s="92">
        <v>127.6</v>
      </c>
      <c r="H317" s="92"/>
      <c r="I317" s="92">
        <v>0.57999999999999996</v>
      </c>
      <c r="J317" s="92">
        <v>0.51</v>
      </c>
      <c r="K317" s="92">
        <v>12.5</v>
      </c>
      <c r="L317" s="92">
        <v>57.42</v>
      </c>
      <c r="M317" s="72">
        <v>100</v>
      </c>
      <c r="N317" s="128">
        <f t="shared" si="7"/>
        <v>14.2</v>
      </c>
      <c r="P317" s="468"/>
    </row>
    <row r="318" spans="1:16" ht="13.5" customHeight="1" x14ac:dyDescent="0.2">
      <c r="A318" s="92" t="s">
        <v>224</v>
      </c>
      <c r="B318" s="536"/>
      <c r="C318" s="390" t="s">
        <v>398</v>
      </c>
      <c r="D318" s="390"/>
      <c r="E318" s="92" t="s">
        <v>20</v>
      </c>
      <c r="F318" s="92">
        <v>15</v>
      </c>
      <c r="G318" s="92"/>
      <c r="H318" s="92"/>
      <c r="I318" s="92" t="s">
        <v>21</v>
      </c>
      <c r="J318" s="92" t="s">
        <v>21</v>
      </c>
      <c r="K318" s="92">
        <v>14.97</v>
      </c>
      <c r="L318" s="92">
        <v>56.85</v>
      </c>
      <c r="M318" s="72">
        <v>80</v>
      </c>
      <c r="N318" s="128">
        <f t="shared" si="7"/>
        <v>1.2</v>
      </c>
      <c r="P318" s="468"/>
    </row>
    <row r="319" spans="1:16" x14ac:dyDescent="0.2">
      <c r="A319" s="92"/>
      <c r="B319" s="390"/>
      <c r="C319" s="390"/>
      <c r="D319" s="390"/>
      <c r="E319" s="92" t="s">
        <v>226</v>
      </c>
      <c r="F319" s="92">
        <v>30</v>
      </c>
      <c r="G319" s="92">
        <v>30</v>
      </c>
      <c r="H319" s="92"/>
      <c r="I319" s="92">
        <v>5.01</v>
      </c>
      <c r="J319" s="92">
        <v>2.7</v>
      </c>
      <c r="K319" s="92">
        <v>0.9</v>
      </c>
      <c r="L319" s="92">
        <v>47.7</v>
      </c>
      <c r="M319" s="72">
        <v>310</v>
      </c>
      <c r="N319" s="128">
        <f t="shared" si="7"/>
        <v>9.3000000000000007</v>
      </c>
      <c r="P319" s="468"/>
    </row>
    <row r="320" spans="1:16" x14ac:dyDescent="0.2">
      <c r="A320" s="92"/>
      <c r="B320" s="529" t="s">
        <v>30</v>
      </c>
      <c r="C320" s="393"/>
      <c r="D320" s="393"/>
      <c r="E320" s="432" t="s">
        <v>31</v>
      </c>
      <c r="F320" s="432">
        <v>80</v>
      </c>
      <c r="G320" s="432">
        <v>80</v>
      </c>
      <c r="H320" s="396"/>
      <c r="I320" s="432">
        <v>6.96</v>
      </c>
      <c r="J320" s="432">
        <v>1.2</v>
      </c>
      <c r="K320" s="432">
        <v>32.96</v>
      </c>
      <c r="L320" s="432">
        <v>181</v>
      </c>
      <c r="M320" s="72">
        <v>60</v>
      </c>
      <c r="N320" s="128">
        <f t="shared" si="7"/>
        <v>4.8</v>
      </c>
      <c r="P320" s="468"/>
    </row>
    <row r="321" spans="1:16" x14ac:dyDescent="0.2">
      <c r="A321" s="92"/>
      <c r="B321" s="560"/>
      <c r="C321" s="394"/>
      <c r="D321" s="394"/>
      <c r="E321" s="432" t="s">
        <v>32</v>
      </c>
      <c r="F321" s="432">
        <v>10</v>
      </c>
      <c r="G321" s="432"/>
      <c r="H321" s="396"/>
      <c r="I321" s="432">
        <v>2.68</v>
      </c>
      <c r="J321" s="432">
        <v>2.57</v>
      </c>
      <c r="K321" s="432" t="s">
        <v>21</v>
      </c>
      <c r="L321" s="432">
        <v>33.79</v>
      </c>
      <c r="M321" s="72">
        <v>650</v>
      </c>
      <c r="N321" s="128">
        <f t="shared" si="7"/>
        <v>6.5</v>
      </c>
      <c r="P321" s="468"/>
    </row>
    <row r="322" spans="1:16" ht="14.25" customHeight="1" x14ac:dyDescent="0.2">
      <c r="A322" s="92"/>
      <c r="B322" s="395"/>
      <c r="C322" s="395" t="s">
        <v>389</v>
      </c>
      <c r="D322" s="395" t="s">
        <v>390</v>
      </c>
      <c r="E322" s="432" t="s">
        <v>33</v>
      </c>
      <c r="F322" s="432">
        <v>10</v>
      </c>
      <c r="G322" s="432"/>
      <c r="H322" s="396"/>
      <c r="I322" s="432">
        <v>0.08</v>
      </c>
      <c r="J322" s="432">
        <v>7.25</v>
      </c>
      <c r="K322" s="432">
        <v>0.26</v>
      </c>
      <c r="L322" s="432">
        <v>66.099999999999994</v>
      </c>
      <c r="M322" s="72">
        <v>670</v>
      </c>
      <c r="N322" s="128">
        <f t="shared" si="7"/>
        <v>6.7</v>
      </c>
      <c r="P322" s="468"/>
    </row>
    <row r="323" spans="1:16" x14ac:dyDescent="0.2">
      <c r="A323" s="92" t="s">
        <v>230</v>
      </c>
      <c r="B323" s="537" t="s">
        <v>231</v>
      </c>
      <c r="C323" s="400"/>
      <c r="D323" s="400"/>
      <c r="E323" s="92" t="s">
        <v>232</v>
      </c>
      <c r="F323" s="92">
        <v>1</v>
      </c>
      <c r="G323" s="92"/>
      <c r="H323" s="92"/>
      <c r="I323" s="92">
        <v>1</v>
      </c>
      <c r="J323" s="92"/>
      <c r="K323" s="92" t="s">
        <v>21</v>
      </c>
      <c r="L323" s="92" t="s">
        <v>21</v>
      </c>
      <c r="M323" s="72">
        <v>688</v>
      </c>
      <c r="N323" s="128">
        <f t="shared" si="7"/>
        <v>0.68799999999999994</v>
      </c>
      <c r="P323" s="468"/>
    </row>
    <row r="324" spans="1:16" x14ac:dyDescent="0.2">
      <c r="A324" s="92"/>
      <c r="B324" s="538"/>
      <c r="C324" s="401">
        <v>200</v>
      </c>
      <c r="D324" s="401">
        <v>200</v>
      </c>
      <c r="E324" s="92" t="s">
        <v>45</v>
      </c>
      <c r="F324" s="92">
        <v>15</v>
      </c>
      <c r="G324" s="92"/>
      <c r="H324" s="92"/>
      <c r="I324" s="92" t="s">
        <v>21</v>
      </c>
      <c r="J324" s="92">
        <v>14.9</v>
      </c>
      <c r="K324" s="92" t="s">
        <v>21</v>
      </c>
      <c r="L324" s="92">
        <v>56.8</v>
      </c>
      <c r="M324" s="72">
        <v>80</v>
      </c>
      <c r="N324" s="128">
        <f t="shared" si="7"/>
        <v>1.2</v>
      </c>
      <c r="P324" s="468"/>
    </row>
    <row r="325" spans="1:16" ht="20.399999999999999" x14ac:dyDescent="0.2">
      <c r="A325" s="92"/>
      <c r="B325" s="390" t="s">
        <v>146</v>
      </c>
      <c r="C325" s="390">
        <v>100</v>
      </c>
      <c r="D325" s="390">
        <v>140</v>
      </c>
      <c r="E325" s="92" t="s">
        <v>233</v>
      </c>
      <c r="F325" s="92">
        <v>120</v>
      </c>
      <c r="G325" s="92">
        <v>120</v>
      </c>
      <c r="H325" s="92">
        <v>120</v>
      </c>
      <c r="I325" s="92">
        <v>0.96</v>
      </c>
      <c r="J325" s="92">
        <v>0.27</v>
      </c>
      <c r="K325" s="92">
        <v>7.19</v>
      </c>
      <c r="L325" s="116">
        <v>35.520000000000003</v>
      </c>
      <c r="M325" s="72">
        <v>280</v>
      </c>
      <c r="N325" s="128">
        <f t="shared" si="7"/>
        <v>33.6</v>
      </c>
      <c r="P325" s="468"/>
    </row>
    <row r="326" spans="1:16" x14ac:dyDescent="0.2">
      <c r="A326" s="432" t="s">
        <v>38</v>
      </c>
      <c r="B326" s="409" t="s">
        <v>437</v>
      </c>
      <c r="C326" s="409">
        <v>100</v>
      </c>
      <c r="D326" s="409">
        <v>100</v>
      </c>
      <c r="E326" s="432" t="s">
        <v>437</v>
      </c>
      <c r="F326" s="432">
        <v>200</v>
      </c>
      <c r="G326" s="432">
        <v>100</v>
      </c>
      <c r="H326" s="396">
        <v>100</v>
      </c>
      <c r="I326" s="432"/>
      <c r="J326" s="432"/>
      <c r="K326" s="432">
        <v>19</v>
      </c>
      <c r="L326" s="432">
        <v>75</v>
      </c>
      <c r="M326" s="72">
        <v>80</v>
      </c>
      <c r="N326" s="128">
        <f t="shared" si="7"/>
        <v>16</v>
      </c>
      <c r="P326" s="468"/>
    </row>
    <row r="327" spans="1:16" ht="10.8" x14ac:dyDescent="0.2">
      <c r="A327" s="626" t="s">
        <v>40</v>
      </c>
      <c r="B327" s="627"/>
      <c r="C327" s="433"/>
      <c r="D327" s="433"/>
      <c r="E327" s="92"/>
      <c r="F327" s="92"/>
      <c r="G327" s="92"/>
      <c r="H327" s="92"/>
      <c r="I327" s="118">
        <v>31.589999999999996</v>
      </c>
      <c r="J327" s="118">
        <v>47.29</v>
      </c>
      <c r="K327" s="118">
        <v>120.81299999999999</v>
      </c>
      <c r="L327" s="118">
        <v>849.58999999999992</v>
      </c>
      <c r="M327" s="109"/>
      <c r="N327" s="129">
        <f>SUM(N311:N326)</f>
        <v>127.67699999999999</v>
      </c>
      <c r="P327" s="468"/>
    </row>
    <row r="328" spans="1:16" x14ac:dyDescent="0.2">
      <c r="A328" s="551" t="s">
        <v>41</v>
      </c>
      <c r="B328" s="552"/>
      <c r="C328" s="384"/>
      <c r="D328" s="384"/>
      <c r="E328" s="92"/>
      <c r="F328" s="92"/>
      <c r="G328" s="92"/>
      <c r="H328" s="92"/>
      <c r="I328" s="119"/>
      <c r="J328" s="119"/>
      <c r="K328" s="119"/>
      <c r="L328" s="119"/>
      <c r="M328" s="72"/>
      <c r="N328" s="128"/>
      <c r="P328" s="468"/>
    </row>
    <row r="329" spans="1:16" ht="30.6" x14ac:dyDescent="0.2">
      <c r="A329" s="642" t="s">
        <v>240</v>
      </c>
      <c r="B329" s="209" t="s">
        <v>341</v>
      </c>
      <c r="C329" s="209">
        <v>50</v>
      </c>
      <c r="D329" s="209">
        <v>50</v>
      </c>
      <c r="E329" s="186" t="s">
        <v>342</v>
      </c>
      <c r="F329" s="186">
        <v>49.8</v>
      </c>
      <c r="G329" s="186">
        <v>39.5</v>
      </c>
      <c r="H329" s="186"/>
      <c r="I329" s="186">
        <v>1.4</v>
      </c>
      <c r="J329" s="186"/>
      <c r="K329" s="186">
        <v>3.7</v>
      </c>
      <c r="L329" s="186">
        <v>21.3</v>
      </c>
      <c r="M329" s="187">
        <v>40</v>
      </c>
      <c r="N329" s="207">
        <f t="shared" ref="N329:N362" si="8">F329*M329/1000</f>
        <v>1.992</v>
      </c>
      <c r="P329" s="468"/>
    </row>
    <row r="330" spans="1:16" x14ac:dyDescent="0.2">
      <c r="A330" s="643"/>
      <c r="B330" s="188"/>
      <c r="C330" s="188"/>
      <c r="D330" s="188"/>
      <c r="E330" s="84" t="s">
        <v>343</v>
      </c>
      <c r="F330" s="84">
        <v>6.25</v>
      </c>
      <c r="G330" s="84">
        <v>5</v>
      </c>
      <c r="H330" s="186"/>
      <c r="I330" s="186">
        <v>0.14000000000000001</v>
      </c>
      <c r="J330" s="186"/>
      <c r="K330" s="186">
        <v>0.91</v>
      </c>
      <c r="L330" s="186">
        <v>4.0999999999999996</v>
      </c>
      <c r="M330" s="187">
        <v>40</v>
      </c>
      <c r="N330" s="128">
        <f t="shared" si="8"/>
        <v>0.25</v>
      </c>
      <c r="P330" s="468"/>
    </row>
    <row r="331" spans="1:16" x14ac:dyDescent="0.2">
      <c r="A331" s="643"/>
      <c r="B331" s="188"/>
      <c r="C331" s="188"/>
      <c r="D331" s="188"/>
      <c r="E331" s="84" t="s">
        <v>344</v>
      </c>
      <c r="F331" s="84">
        <v>6.25</v>
      </c>
      <c r="G331" s="84">
        <v>5</v>
      </c>
      <c r="H331" s="186"/>
      <c r="I331" s="186">
        <v>0.1</v>
      </c>
      <c r="J331" s="186"/>
      <c r="K331" s="186">
        <v>0.7</v>
      </c>
      <c r="L331" s="186">
        <v>3.4</v>
      </c>
      <c r="M331" s="187">
        <v>45</v>
      </c>
      <c r="N331" s="128">
        <f t="shared" si="8"/>
        <v>0.28125</v>
      </c>
      <c r="P331" s="468"/>
    </row>
    <row r="332" spans="1:16" x14ac:dyDescent="0.2">
      <c r="A332" s="643"/>
      <c r="B332" s="188"/>
      <c r="C332" s="188"/>
      <c r="D332" s="188"/>
      <c r="E332" s="84" t="s">
        <v>45</v>
      </c>
      <c r="F332" s="84">
        <v>2.5</v>
      </c>
      <c r="G332" s="84">
        <v>2.5</v>
      </c>
      <c r="H332" s="186"/>
      <c r="I332" s="186"/>
      <c r="J332" s="186"/>
      <c r="K332" s="186">
        <v>4.9000000000000004</v>
      </c>
      <c r="L332" s="186">
        <v>18.899999999999999</v>
      </c>
      <c r="M332" s="187">
        <v>80</v>
      </c>
      <c r="N332" s="128">
        <f t="shared" si="8"/>
        <v>0.2</v>
      </c>
      <c r="P332" s="468"/>
    </row>
    <row r="333" spans="1:16" x14ac:dyDescent="0.2">
      <c r="A333" s="643"/>
      <c r="B333" s="188"/>
      <c r="C333" s="188"/>
      <c r="D333" s="188"/>
      <c r="E333" s="84" t="s">
        <v>345</v>
      </c>
      <c r="F333" s="84">
        <v>2.5</v>
      </c>
      <c r="G333" s="84">
        <v>2.5</v>
      </c>
      <c r="H333" s="186"/>
      <c r="I333" s="186"/>
      <c r="J333" s="186">
        <v>4.99</v>
      </c>
      <c r="K333" s="186"/>
      <c r="L333" s="186">
        <v>44.9</v>
      </c>
      <c r="M333" s="187">
        <v>140</v>
      </c>
      <c r="N333" s="128">
        <f t="shared" si="8"/>
        <v>0.35</v>
      </c>
      <c r="P333" s="468"/>
    </row>
    <row r="334" spans="1:16" ht="11.25" customHeight="1" x14ac:dyDescent="0.2">
      <c r="A334" s="92" t="s">
        <v>234</v>
      </c>
      <c r="B334" s="536" t="s">
        <v>235</v>
      </c>
      <c r="C334" s="390" t="s">
        <v>391</v>
      </c>
      <c r="D334" s="390" t="s">
        <v>391</v>
      </c>
      <c r="E334" s="92" t="s">
        <v>113</v>
      </c>
      <c r="F334" s="92">
        <v>25</v>
      </c>
      <c r="G334" s="92">
        <v>25</v>
      </c>
      <c r="H334" s="92"/>
      <c r="I334" s="108">
        <v>2.75</v>
      </c>
      <c r="J334" s="108">
        <v>1.5</v>
      </c>
      <c r="K334" s="108">
        <v>12.92</v>
      </c>
      <c r="L334" s="108">
        <v>74.61</v>
      </c>
      <c r="M334" s="72">
        <v>53</v>
      </c>
      <c r="N334" s="128">
        <f t="shared" si="8"/>
        <v>1.325</v>
      </c>
      <c r="P334" s="468"/>
    </row>
    <row r="335" spans="1:16" x14ac:dyDescent="0.2">
      <c r="A335" s="92"/>
      <c r="B335" s="536"/>
      <c r="C335" s="390"/>
      <c r="D335" s="390"/>
      <c r="E335" s="92" t="s">
        <v>44</v>
      </c>
      <c r="F335" s="92">
        <v>12.5</v>
      </c>
      <c r="G335" s="92">
        <v>10</v>
      </c>
      <c r="H335" s="92"/>
      <c r="I335" s="108">
        <v>0.13</v>
      </c>
      <c r="J335" s="108">
        <v>0.01</v>
      </c>
      <c r="K335" s="108">
        <v>0.71</v>
      </c>
      <c r="L335" s="108">
        <v>3.3</v>
      </c>
      <c r="M335" s="72">
        <v>45</v>
      </c>
      <c r="N335" s="128">
        <f t="shared" si="8"/>
        <v>0.5625</v>
      </c>
      <c r="P335" s="468"/>
    </row>
    <row r="336" spans="1:16" x14ac:dyDescent="0.2">
      <c r="A336" s="92"/>
      <c r="B336" s="390"/>
      <c r="C336" s="390"/>
      <c r="D336" s="390"/>
      <c r="E336" s="92" t="s">
        <v>53</v>
      </c>
      <c r="F336" s="92">
        <v>12</v>
      </c>
      <c r="G336" s="92">
        <v>10</v>
      </c>
      <c r="H336" s="92"/>
      <c r="I336" s="108">
        <v>0.14000000000000001</v>
      </c>
      <c r="J336" s="108" t="s">
        <v>21</v>
      </c>
      <c r="K336" s="108">
        <v>0.91</v>
      </c>
      <c r="L336" s="108">
        <v>4.0999999999999996</v>
      </c>
      <c r="M336" s="72">
        <v>40</v>
      </c>
      <c r="N336" s="128">
        <f t="shared" si="8"/>
        <v>0.48</v>
      </c>
      <c r="P336" s="468"/>
    </row>
    <row r="337" spans="1:16" x14ac:dyDescent="0.2">
      <c r="A337" s="92"/>
      <c r="B337" s="390"/>
      <c r="C337" s="390"/>
      <c r="D337" s="390"/>
      <c r="E337" s="92" t="s">
        <v>51</v>
      </c>
      <c r="F337" s="92">
        <v>100</v>
      </c>
      <c r="G337" s="92">
        <v>75</v>
      </c>
      <c r="H337" s="92"/>
      <c r="I337" s="92">
        <v>2</v>
      </c>
      <c r="J337" s="92">
        <v>0.28000000000000003</v>
      </c>
      <c r="K337" s="92">
        <v>12.45</v>
      </c>
      <c r="L337" s="92">
        <v>57.61</v>
      </c>
      <c r="M337" s="72">
        <v>35</v>
      </c>
      <c r="N337" s="128">
        <f t="shared" si="8"/>
        <v>3.5</v>
      </c>
      <c r="P337" s="468"/>
    </row>
    <row r="338" spans="1:16" x14ac:dyDescent="0.2">
      <c r="A338" s="92"/>
      <c r="B338" s="390"/>
      <c r="C338" s="390"/>
      <c r="D338" s="390"/>
      <c r="E338" s="92" t="s">
        <v>23</v>
      </c>
      <c r="F338" s="92">
        <v>5</v>
      </c>
      <c r="G338" s="92">
        <v>5</v>
      </c>
      <c r="H338" s="92"/>
      <c r="I338" s="108">
        <v>0.04</v>
      </c>
      <c r="J338" s="108">
        <v>3.6</v>
      </c>
      <c r="K338" s="108">
        <v>0.06</v>
      </c>
      <c r="L338" s="108">
        <v>33.049999999999997</v>
      </c>
      <c r="M338" s="72">
        <v>670</v>
      </c>
      <c r="N338" s="128">
        <f t="shared" si="8"/>
        <v>3.35</v>
      </c>
      <c r="P338" s="468"/>
    </row>
    <row r="339" spans="1:16" x14ac:dyDescent="0.2">
      <c r="A339" s="92"/>
      <c r="B339" s="390"/>
      <c r="C339" s="390"/>
      <c r="D339" s="390"/>
      <c r="E339" s="92" t="s">
        <v>56</v>
      </c>
      <c r="F339" s="92">
        <v>40</v>
      </c>
      <c r="G339" s="92">
        <v>40</v>
      </c>
      <c r="H339" s="92"/>
      <c r="I339" s="108">
        <v>10.4</v>
      </c>
      <c r="J339" s="108">
        <v>6.48</v>
      </c>
      <c r="K339" s="108" t="s">
        <v>21</v>
      </c>
      <c r="L339" s="108">
        <v>88.29</v>
      </c>
      <c r="M339" s="72">
        <v>440</v>
      </c>
      <c r="N339" s="128">
        <f t="shared" si="8"/>
        <v>17.600000000000001</v>
      </c>
      <c r="P339" s="468"/>
    </row>
    <row r="340" spans="1:16" x14ac:dyDescent="0.2">
      <c r="A340" s="92" t="s">
        <v>205</v>
      </c>
      <c r="B340" s="537" t="s">
        <v>236</v>
      </c>
      <c r="C340" s="400"/>
      <c r="D340" s="400"/>
      <c r="E340" s="92" t="s">
        <v>61</v>
      </c>
      <c r="F340" s="92">
        <v>38.47</v>
      </c>
      <c r="G340" s="92">
        <v>29.47</v>
      </c>
      <c r="H340" s="92"/>
      <c r="I340" s="92">
        <v>6.32</v>
      </c>
      <c r="J340" s="92">
        <v>8.5399999999999991</v>
      </c>
      <c r="K340" s="92"/>
      <c r="L340" s="92">
        <v>90.6</v>
      </c>
      <c r="M340" s="72">
        <v>440</v>
      </c>
      <c r="N340" s="128">
        <f t="shared" si="8"/>
        <v>16.9268</v>
      </c>
      <c r="P340" s="468"/>
    </row>
    <row r="341" spans="1:16" x14ac:dyDescent="0.2">
      <c r="A341" s="92"/>
      <c r="B341" s="538"/>
      <c r="C341" s="401">
        <v>41</v>
      </c>
      <c r="D341" s="401">
        <v>41</v>
      </c>
      <c r="E341" s="92" t="s">
        <v>53</v>
      </c>
      <c r="F341" s="92">
        <v>0.6</v>
      </c>
      <c r="G341" s="92">
        <v>0.6</v>
      </c>
      <c r="H341" s="92"/>
      <c r="I341" s="92" t="s">
        <v>21</v>
      </c>
      <c r="J341" s="92" t="s">
        <v>21</v>
      </c>
      <c r="K341" s="92" t="s">
        <v>21</v>
      </c>
      <c r="L341" s="92">
        <v>0.21</v>
      </c>
      <c r="M341" s="72">
        <v>40</v>
      </c>
      <c r="N341" s="128">
        <f t="shared" si="8"/>
        <v>2.4E-2</v>
      </c>
      <c r="P341" s="468"/>
    </row>
    <row r="342" spans="1:16" x14ac:dyDescent="0.2">
      <c r="A342" s="92"/>
      <c r="B342" s="390"/>
      <c r="C342" s="390"/>
      <c r="D342" s="390"/>
      <c r="E342" s="92" t="s">
        <v>94</v>
      </c>
      <c r="F342" s="92">
        <v>2</v>
      </c>
      <c r="G342" s="92">
        <v>2</v>
      </c>
      <c r="H342" s="92"/>
      <c r="I342" s="92">
        <v>0.22</v>
      </c>
      <c r="J342" s="92">
        <v>0.02</v>
      </c>
      <c r="K342" s="92">
        <v>1.44</v>
      </c>
      <c r="L342" s="92">
        <v>6.62</v>
      </c>
      <c r="M342" s="72">
        <v>100</v>
      </c>
      <c r="N342" s="128">
        <f t="shared" si="8"/>
        <v>0.2</v>
      </c>
      <c r="P342" s="468"/>
    </row>
    <row r="343" spans="1:16" x14ac:dyDescent="0.2">
      <c r="A343" s="92"/>
      <c r="B343" s="390"/>
      <c r="C343" s="390"/>
      <c r="D343" s="390"/>
      <c r="E343" s="92" t="s">
        <v>237</v>
      </c>
      <c r="F343" s="92">
        <v>7</v>
      </c>
      <c r="G343" s="92">
        <v>7</v>
      </c>
      <c r="H343" s="92"/>
      <c r="I343" s="92">
        <v>0.56999999999999995</v>
      </c>
      <c r="J343" s="92">
        <v>0.06</v>
      </c>
      <c r="K343" s="92">
        <v>0.47</v>
      </c>
      <c r="L343" s="92">
        <v>15.82</v>
      </c>
      <c r="M343" s="72">
        <v>51</v>
      </c>
      <c r="N343" s="128">
        <f t="shared" si="8"/>
        <v>0.35699999999999998</v>
      </c>
      <c r="P343" s="468"/>
    </row>
    <row r="344" spans="1:16" x14ac:dyDescent="0.2">
      <c r="A344" s="92"/>
      <c r="B344" s="390"/>
      <c r="C344" s="390"/>
      <c r="D344" s="390"/>
      <c r="E344" s="92" t="s">
        <v>22</v>
      </c>
      <c r="F344" s="92">
        <v>0.6</v>
      </c>
      <c r="G344" s="92">
        <v>0.6</v>
      </c>
      <c r="H344" s="92"/>
      <c r="I344" s="92" t="s">
        <v>21</v>
      </c>
      <c r="J344" s="92" t="s">
        <v>21</v>
      </c>
      <c r="K344" s="92" t="s">
        <v>21</v>
      </c>
      <c r="L344" s="92" t="s">
        <v>21</v>
      </c>
      <c r="M344" s="72">
        <v>16</v>
      </c>
      <c r="N344" s="128">
        <f t="shared" si="8"/>
        <v>9.5999999999999992E-3</v>
      </c>
      <c r="P344" s="468"/>
    </row>
    <row r="345" spans="1:16" ht="13.5" customHeight="1" x14ac:dyDescent="0.2">
      <c r="A345" s="92"/>
      <c r="B345" s="390"/>
      <c r="C345" s="390"/>
      <c r="D345" s="390"/>
      <c r="E345" s="92" t="s">
        <v>52</v>
      </c>
      <c r="F345" s="92">
        <v>2</v>
      </c>
      <c r="G345" s="92">
        <v>2</v>
      </c>
      <c r="H345" s="92"/>
      <c r="I345" s="92" t="s">
        <v>21</v>
      </c>
      <c r="J345" s="92">
        <v>1.99</v>
      </c>
      <c r="K345" s="92" t="s">
        <v>21</v>
      </c>
      <c r="L345" s="92">
        <v>17.98</v>
      </c>
      <c r="M345" s="72">
        <v>140</v>
      </c>
      <c r="N345" s="128">
        <f t="shared" si="8"/>
        <v>0.28000000000000003</v>
      </c>
      <c r="P345" s="468"/>
    </row>
    <row r="346" spans="1:16" x14ac:dyDescent="0.2">
      <c r="A346" s="432" t="s">
        <v>159</v>
      </c>
      <c r="B346" s="529" t="s">
        <v>444</v>
      </c>
      <c r="C346" s="393">
        <v>90</v>
      </c>
      <c r="D346" s="393">
        <v>110</v>
      </c>
      <c r="E346" s="432" t="s">
        <v>88</v>
      </c>
      <c r="F346" s="432">
        <v>33.299999999999997</v>
      </c>
      <c r="G346" s="432"/>
      <c r="H346" s="396"/>
      <c r="I346" s="432">
        <v>5.99</v>
      </c>
      <c r="J346" s="432">
        <v>1.55</v>
      </c>
      <c r="K346" s="432">
        <v>29.76</v>
      </c>
      <c r="L346" s="432">
        <v>157.9</v>
      </c>
      <c r="M346" s="72">
        <v>90</v>
      </c>
      <c r="N346" s="128">
        <f t="shared" si="8"/>
        <v>2.9969999999999994</v>
      </c>
      <c r="P346" s="468"/>
    </row>
    <row r="347" spans="1:16" x14ac:dyDescent="0.2">
      <c r="A347" s="432"/>
      <c r="B347" s="530"/>
      <c r="C347" s="395"/>
      <c r="D347" s="395"/>
      <c r="E347" s="432" t="s">
        <v>23</v>
      </c>
      <c r="F347" s="432">
        <v>5</v>
      </c>
      <c r="G347" s="432"/>
      <c r="H347" s="396"/>
      <c r="I347" s="432">
        <v>0.04</v>
      </c>
      <c r="J347" s="432">
        <v>3.6</v>
      </c>
      <c r="K347" s="432">
        <v>0.13</v>
      </c>
      <c r="L347" s="432">
        <v>33.6</v>
      </c>
      <c r="M347" s="72">
        <v>670</v>
      </c>
      <c r="N347" s="128">
        <f t="shared" si="8"/>
        <v>3.35</v>
      </c>
      <c r="P347" s="468"/>
    </row>
    <row r="348" spans="1:16" x14ac:dyDescent="0.2">
      <c r="A348" s="432"/>
      <c r="B348" s="409"/>
      <c r="C348" s="409"/>
      <c r="D348" s="409"/>
      <c r="E348" s="432" t="s">
        <v>22</v>
      </c>
      <c r="F348" s="432">
        <v>1</v>
      </c>
      <c r="G348" s="432"/>
      <c r="H348" s="396"/>
      <c r="I348" s="432"/>
      <c r="J348" s="432"/>
      <c r="K348" s="432"/>
      <c r="L348" s="432"/>
      <c r="M348" s="72">
        <v>16</v>
      </c>
      <c r="N348" s="128">
        <f t="shared" si="8"/>
        <v>1.6E-2</v>
      </c>
      <c r="P348" s="468"/>
    </row>
    <row r="349" spans="1:16" ht="11.25" customHeight="1" x14ac:dyDescent="0.2">
      <c r="A349" s="92" t="s">
        <v>204</v>
      </c>
      <c r="B349" s="411" t="s">
        <v>120</v>
      </c>
      <c r="C349" s="411"/>
      <c r="D349" s="411"/>
      <c r="E349" s="92" t="s">
        <v>52</v>
      </c>
      <c r="F349" s="92">
        <v>1</v>
      </c>
      <c r="G349" s="92"/>
      <c r="H349" s="92"/>
      <c r="I349" s="92"/>
      <c r="J349" s="92">
        <v>0.99</v>
      </c>
      <c r="K349" s="92"/>
      <c r="L349" s="92">
        <v>8.99</v>
      </c>
      <c r="M349" s="72">
        <v>140</v>
      </c>
      <c r="N349" s="128">
        <f t="shared" si="8"/>
        <v>0.14000000000000001</v>
      </c>
      <c r="P349" s="468"/>
    </row>
    <row r="350" spans="1:16" x14ac:dyDescent="0.2">
      <c r="A350" s="92"/>
      <c r="B350" s="390" t="s">
        <v>458</v>
      </c>
      <c r="C350" s="390"/>
      <c r="D350" s="390"/>
      <c r="E350" s="92" t="s">
        <v>65</v>
      </c>
      <c r="F350" s="92">
        <v>2.5</v>
      </c>
      <c r="G350" s="92"/>
      <c r="H350" s="92"/>
      <c r="I350" s="92">
        <v>0.26</v>
      </c>
      <c r="J350" s="92">
        <v>0.02</v>
      </c>
      <c r="K350" s="92">
        <v>1.71</v>
      </c>
      <c r="L350" s="92">
        <v>8.35</v>
      </c>
      <c r="M350" s="72">
        <v>40</v>
      </c>
      <c r="N350" s="128">
        <f t="shared" si="8"/>
        <v>0.1</v>
      </c>
      <c r="P350" s="468"/>
    </row>
    <row r="351" spans="1:16" x14ac:dyDescent="0.2">
      <c r="A351" s="92"/>
      <c r="B351" s="390"/>
      <c r="C351" s="390"/>
      <c r="D351" s="390"/>
      <c r="E351" s="92" t="s">
        <v>452</v>
      </c>
      <c r="F351" s="92">
        <v>5</v>
      </c>
      <c r="G351" s="92"/>
      <c r="H351" s="92"/>
      <c r="I351" s="92">
        <v>0.18</v>
      </c>
      <c r="J351" s="92" t="s">
        <v>21</v>
      </c>
      <c r="K351" s="92">
        <v>0.62</v>
      </c>
      <c r="L351" s="92">
        <v>3.4</v>
      </c>
      <c r="M351" s="72">
        <v>175</v>
      </c>
      <c r="N351" s="128">
        <f t="shared" si="8"/>
        <v>0.875</v>
      </c>
      <c r="P351" s="468"/>
    </row>
    <row r="352" spans="1:16" x14ac:dyDescent="0.2">
      <c r="A352" s="92"/>
      <c r="B352" s="390"/>
      <c r="C352" s="390"/>
      <c r="D352" s="390"/>
      <c r="E352" s="92" t="s">
        <v>44</v>
      </c>
      <c r="F352" s="92">
        <v>5</v>
      </c>
      <c r="G352" s="92">
        <v>4</v>
      </c>
      <c r="H352" s="92"/>
      <c r="I352" s="92">
        <v>0.05</v>
      </c>
      <c r="J352" s="92">
        <v>0</v>
      </c>
      <c r="K352" s="92">
        <v>0.28000000000000003</v>
      </c>
      <c r="L352" s="92">
        <v>1.32</v>
      </c>
      <c r="M352" s="72">
        <v>45</v>
      </c>
      <c r="N352" s="128">
        <f t="shared" si="8"/>
        <v>0.22500000000000001</v>
      </c>
      <c r="P352" s="468"/>
    </row>
    <row r="353" spans="1:16" x14ac:dyDescent="0.2">
      <c r="A353" s="92"/>
      <c r="B353" s="390"/>
      <c r="C353" s="390"/>
      <c r="D353" s="390"/>
      <c r="E353" s="92" t="s">
        <v>53</v>
      </c>
      <c r="F353" s="92">
        <v>1.2</v>
      </c>
      <c r="G353" s="92">
        <v>1</v>
      </c>
      <c r="H353" s="92"/>
      <c r="I353" s="92">
        <v>0.01</v>
      </c>
      <c r="J353" s="92" t="s">
        <v>21</v>
      </c>
      <c r="K353" s="92">
        <v>0.09</v>
      </c>
      <c r="L353" s="92">
        <v>0.41</v>
      </c>
      <c r="M353" s="72">
        <v>40</v>
      </c>
      <c r="N353" s="128">
        <f t="shared" si="8"/>
        <v>4.8000000000000001E-2</v>
      </c>
      <c r="P353" s="468"/>
    </row>
    <row r="354" spans="1:16" x14ac:dyDescent="0.2">
      <c r="A354" s="92"/>
      <c r="B354" s="390"/>
      <c r="C354" s="390"/>
      <c r="D354" s="390"/>
      <c r="E354" s="92" t="s">
        <v>20</v>
      </c>
      <c r="F354" s="92">
        <v>0.7</v>
      </c>
      <c r="G354" s="92"/>
      <c r="H354" s="92"/>
      <c r="I354" s="92" t="s">
        <v>21</v>
      </c>
      <c r="J354" s="92" t="s">
        <v>21</v>
      </c>
      <c r="K354" s="92">
        <v>0.79</v>
      </c>
      <c r="L354" s="92">
        <v>3.03</v>
      </c>
      <c r="M354" s="72">
        <v>80</v>
      </c>
      <c r="N354" s="128">
        <f t="shared" si="8"/>
        <v>5.6000000000000001E-2</v>
      </c>
      <c r="P354" s="468"/>
    </row>
    <row r="355" spans="1:16" x14ac:dyDescent="0.2">
      <c r="A355" s="432" t="s">
        <v>182</v>
      </c>
      <c r="B355" s="541" t="s">
        <v>183</v>
      </c>
      <c r="C355" s="387"/>
      <c r="D355" s="387"/>
      <c r="E355" s="432" t="s">
        <v>46</v>
      </c>
      <c r="F355" s="432">
        <v>25</v>
      </c>
      <c r="G355" s="432">
        <v>22</v>
      </c>
      <c r="H355" s="396"/>
      <c r="I355" s="432">
        <v>0.1</v>
      </c>
      <c r="J355" s="432">
        <v>0.09</v>
      </c>
      <c r="K355" s="432">
        <v>2.2000000000000002</v>
      </c>
      <c r="L355" s="432">
        <v>9.9</v>
      </c>
      <c r="M355" s="72">
        <v>100</v>
      </c>
      <c r="N355" s="128">
        <f t="shared" si="8"/>
        <v>2.5</v>
      </c>
      <c r="P355" s="468"/>
    </row>
    <row r="356" spans="1:16" x14ac:dyDescent="0.2">
      <c r="A356" s="432"/>
      <c r="B356" s="542"/>
      <c r="C356" s="398">
        <v>200</v>
      </c>
      <c r="D356" s="398">
        <v>200</v>
      </c>
      <c r="E356" s="432" t="s">
        <v>20</v>
      </c>
      <c r="F356" s="432">
        <v>20</v>
      </c>
      <c r="G356" s="432">
        <v>20</v>
      </c>
      <c r="H356" s="396"/>
      <c r="I356" s="432"/>
      <c r="J356" s="432"/>
      <c r="K356" s="432">
        <v>19.96</v>
      </c>
      <c r="L356" s="432">
        <v>75.8</v>
      </c>
      <c r="M356" s="72">
        <v>80</v>
      </c>
      <c r="N356" s="128">
        <f t="shared" si="8"/>
        <v>1.6</v>
      </c>
      <c r="P356" s="468"/>
    </row>
    <row r="357" spans="1:16" x14ac:dyDescent="0.2">
      <c r="A357" s="432"/>
      <c r="B357" s="409" t="s">
        <v>72</v>
      </c>
      <c r="C357" s="409" t="s">
        <v>378</v>
      </c>
      <c r="D357" s="409" t="s">
        <v>379</v>
      </c>
      <c r="E357" s="83" t="s">
        <v>73</v>
      </c>
      <c r="F357" s="83">
        <v>40</v>
      </c>
      <c r="G357" s="83">
        <v>40</v>
      </c>
      <c r="H357" s="84">
        <v>40</v>
      </c>
      <c r="I357" s="432">
        <v>3.48</v>
      </c>
      <c r="J357" s="432">
        <v>0.6</v>
      </c>
      <c r="K357" s="432">
        <v>16</v>
      </c>
      <c r="L357" s="432">
        <v>83.6</v>
      </c>
      <c r="M357" s="72">
        <v>60</v>
      </c>
      <c r="N357" s="128">
        <f t="shared" si="8"/>
        <v>2.4</v>
      </c>
      <c r="P357" s="468"/>
    </row>
    <row r="358" spans="1:16" x14ac:dyDescent="0.2">
      <c r="A358" s="432"/>
      <c r="B358" s="409"/>
      <c r="C358" s="409"/>
      <c r="D358" s="409"/>
      <c r="E358" s="432" t="s">
        <v>74</v>
      </c>
      <c r="F358" s="432">
        <v>80</v>
      </c>
      <c r="G358" s="432">
        <v>80</v>
      </c>
      <c r="H358" s="396">
        <v>80</v>
      </c>
      <c r="I358" s="432">
        <v>5.28</v>
      </c>
      <c r="J358" s="432">
        <v>0.96</v>
      </c>
      <c r="K358" s="432">
        <v>28.24</v>
      </c>
      <c r="L358" s="432">
        <v>144.80000000000001</v>
      </c>
      <c r="M358" s="72">
        <v>51</v>
      </c>
      <c r="N358" s="128">
        <f t="shared" si="8"/>
        <v>4.08</v>
      </c>
      <c r="P358" s="468"/>
    </row>
    <row r="359" spans="1:16" x14ac:dyDescent="0.2">
      <c r="A359" s="92" t="s">
        <v>240</v>
      </c>
      <c r="B359" s="536" t="s">
        <v>241</v>
      </c>
      <c r="C359" s="390">
        <v>75</v>
      </c>
      <c r="D359" s="390">
        <v>75</v>
      </c>
      <c r="E359" s="92" t="s">
        <v>130</v>
      </c>
      <c r="F359" s="92">
        <v>1.74</v>
      </c>
      <c r="G359" s="92">
        <v>1.74</v>
      </c>
      <c r="H359" s="92"/>
      <c r="I359" s="92">
        <v>0.17</v>
      </c>
      <c r="J359" s="92">
        <v>0.02</v>
      </c>
      <c r="K359" s="92">
        <v>1.19</v>
      </c>
      <c r="L359" s="92">
        <v>5.81</v>
      </c>
      <c r="M359" s="72">
        <v>40</v>
      </c>
      <c r="N359" s="128">
        <f t="shared" si="8"/>
        <v>6.9599999999999995E-2</v>
      </c>
      <c r="P359" s="468"/>
    </row>
    <row r="360" spans="1:16" x14ac:dyDescent="0.2">
      <c r="A360" s="539" t="s">
        <v>242</v>
      </c>
      <c r="B360" s="536"/>
      <c r="C360" s="390"/>
      <c r="D360" s="390"/>
      <c r="E360" s="92" t="s">
        <v>65</v>
      </c>
      <c r="F360" s="92">
        <v>37</v>
      </c>
      <c r="G360" s="92">
        <v>37</v>
      </c>
      <c r="H360" s="92"/>
      <c r="I360" s="92">
        <v>3.81</v>
      </c>
      <c r="J360" s="92">
        <v>0.4</v>
      </c>
      <c r="K360" s="92">
        <v>25.48</v>
      </c>
      <c r="L360" s="92">
        <v>123.6</v>
      </c>
      <c r="M360" s="72">
        <v>40</v>
      </c>
      <c r="N360" s="128">
        <f t="shared" si="8"/>
        <v>1.48</v>
      </c>
      <c r="P360" s="468"/>
    </row>
    <row r="361" spans="1:16" x14ac:dyDescent="0.2">
      <c r="A361" s="540"/>
      <c r="B361" s="390"/>
      <c r="C361" s="390"/>
      <c r="D361" s="390"/>
      <c r="E361" s="92" t="s">
        <v>20</v>
      </c>
      <c r="F361" s="92">
        <v>20</v>
      </c>
      <c r="G361" s="92">
        <v>20</v>
      </c>
      <c r="H361" s="92"/>
      <c r="I361" s="92" t="s">
        <v>21</v>
      </c>
      <c r="J361" s="92" t="s">
        <v>21</v>
      </c>
      <c r="K361" s="92">
        <v>1.96</v>
      </c>
      <c r="L361" s="92">
        <v>7.8</v>
      </c>
      <c r="M361" s="72">
        <v>80</v>
      </c>
      <c r="N361" s="128">
        <f t="shared" si="8"/>
        <v>1.6</v>
      </c>
      <c r="P361" s="468"/>
    </row>
    <row r="362" spans="1:16" x14ac:dyDescent="0.2">
      <c r="A362" s="92"/>
      <c r="B362" s="390"/>
      <c r="C362" s="390"/>
      <c r="D362" s="390"/>
      <c r="E362" s="92" t="s">
        <v>23</v>
      </c>
      <c r="F362" s="92">
        <v>1.68</v>
      </c>
      <c r="G362" s="92">
        <v>1.68</v>
      </c>
      <c r="H362" s="92"/>
      <c r="I362" s="92">
        <v>0.01</v>
      </c>
      <c r="J362" s="92">
        <v>1.22</v>
      </c>
      <c r="K362" s="92">
        <v>0.04</v>
      </c>
      <c r="L362" s="92">
        <v>11.1</v>
      </c>
      <c r="M362" s="72">
        <v>670</v>
      </c>
      <c r="N362" s="128">
        <f t="shared" si="8"/>
        <v>1.1255999999999999</v>
      </c>
      <c r="P362" s="468"/>
    </row>
    <row r="363" spans="1:16" x14ac:dyDescent="0.2">
      <c r="A363" s="92"/>
      <c r="B363" s="390"/>
      <c r="C363" s="390"/>
      <c r="D363" s="390"/>
      <c r="E363" s="92" t="s">
        <v>454</v>
      </c>
      <c r="F363" s="92">
        <v>0.48</v>
      </c>
      <c r="G363" s="92">
        <v>20</v>
      </c>
      <c r="H363" s="92"/>
      <c r="I363" s="92">
        <v>0.2</v>
      </c>
      <c r="J363" s="92">
        <v>0.2</v>
      </c>
      <c r="K363" s="92">
        <v>0.01</v>
      </c>
      <c r="L363" s="92">
        <v>2.73</v>
      </c>
      <c r="M363" s="72">
        <v>12</v>
      </c>
      <c r="N363" s="128">
        <f>F363*M363</f>
        <v>5.76</v>
      </c>
      <c r="P363" s="468"/>
    </row>
    <row r="364" spans="1:16" x14ac:dyDescent="0.2">
      <c r="A364" s="92"/>
      <c r="B364" s="390"/>
      <c r="C364" s="390"/>
      <c r="D364" s="390"/>
      <c r="E364" s="92" t="s">
        <v>22</v>
      </c>
      <c r="F364" s="92">
        <v>5.0000000000000001E-3</v>
      </c>
      <c r="G364" s="92">
        <v>5.0000000000000001E-3</v>
      </c>
      <c r="H364" s="92"/>
      <c r="I364" s="92" t="s">
        <v>21</v>
      </c>
      <c r="J364" s="92" t="s">
        <v>21</v>
      </c>
      <c r="K364" s="92" t="s">
        <v>21</v>
      </c>
      <c r="L364" s="92" t="s">
        <v>21</v>
      </c>
      <c r="M364" s="72">
        <v>16</v>
      </c>
      <c r="N364" s="128">
        <f t="shared" ref="N364:N422" si="9">F364*M364/1000</f>
        <v>8.0000000000000007E-5</v>
      </c>
      <c r="P364" s="468"/>
    </row>
    <row r="365" spans="1:16" x14ac:dyDescent="0.2">
      <c r="A365" s="92"/>
      <c r="B365" s="390"/>
      <c r="C365" s="390"/>
      <c r="D365" s="390"/>
      <c r="E365" s="92" t="s">
        <v>129</v>
      </c>
      <c r="F365" s="92">
        <v>1.1000000000000001</v>
      </c>
      <c r="G365" s="92">
        <v>1.1000000000000001</v>
      </c>
      <c r="H365" s="92"/>
      <c r="I365" s="92" t="s">
        <v>21</v>
      </c>
      <c r="J365" s="92" t="s">
        <v>21</v>
      </c>
      <c r="K365" s="92" t="s">
        <v>21</v>
      </c>
      <c r="L365" s="92" t="s">
        <v>21</v>
      </c>
      <c r="M365" s="72">
        <v>400</v>
      </c>
      <c r="N365" s="128">
        <f t="shared" si="9"/>
        <v>0.44000000000000006</v>
      </c>
      <c r="P365" s="468"/>
    </row>
    <row r="366" spans="1:16" x14ac:dyDescent="0.2">
      <c r="A366" s="92"/>
      <c r="B366" s="390"/>
      <c r="C366" s="390"/>
      <c r="D366" s="390"/>
      <c r="E366" s="92" t="s">
        <v>305</v>
      </c>
      <c r="F366" s="92">
        <v>25.2</v>
      </c>
      <c r="G366" s="92">
        <v>25.2</v>
      </c>
      <c r="H366" s="92"/>
      <c r="I366" s="92">
        <v>4.21</v>
      </c>
      <c r="J366" s="92">
        <v>2.27</v>
      </c>
      <c r="K366" s="92">
        <v>0.5</v>
      </c>
      <c r="L366" s="92">
        <v>40.07</v>
      </c>
      <c r="M366" s="72">
        <v>310</v>
      </c>
      <c r="N366" s="128">
        <f t="shared" si="9"/>
        <v>7.8120000000000003</v>
      </c>
      <c r="P366" s="468"/>
    </row>
    <row r="367" spans="1:16" x14ac:dyDescent="0.2">
      <c r="A367" s="92"/>
      <c r="B367" s="390"/>
      <c r="C367" s="390"/>
      <c r="D367" s="390"/>
      <c r="E367" s="92" t="s">
        <v>454</v>
      </c>
      <c r="F367" s="92">
        <v>0.06</v>
      </c>
      <c r="G367" s="92">
        <v>2.4</v>
      </c>
      <c r="H367" s="92"/>
      <c r="I367" s="92">
        <v>0.43</v>
      </c>
      <c r="J367" s="92">
        <v>0.39</v>
      </c>
      <c r="K367" s="92">
        <v>0.02</v>
      </c>
      <c r="L367" s="92">
        <v>5.3</v>
      </c>
      <c r="M367" s="72">
        <v>12</v>
      </c>
      <c r="N367" s="128">
        <f>F367*M367</f>
        <v>0.72</v>
      </c>
      <c r="P367" s="468"/>
    </row>
    <row r="368" spans="1:16" x14ac:dyDescent="0.2">
      <c r="A368" s="92"/>
      <c r="B368" s="390"/>
      <c r="C368" s="390"/>
      <c r="D368" s="390"/>
      <c r="E368" s="92" t="s">
        <v>20</v>
      </c>
      <c r="F368" s="92">
        <v>2.4</v>
      </c>
      <c r="G368" s="92">
        <v>2.4</v>
      </c>
      <c r="H368" s="92"/>
      <c r="I368" s="92" t="s">
        <v>21</v>
      </c>
      <c r="J368" s="92" t="s">
        <v>21</v>
      </c>
      <c r="K368" s="92">
        <v>2.39</v>
      </c>
      <c r="L368" s="92">
        <v>9.09</v>
      </c>
      <c r="M368" s="72">
        <v>80</v>
      </c>
      <c r="N368" s="128">
        <f t="shared" si="9"/>
        <v>0.192</v>
      </c>
      <c r="P368" s="468"/>
    </row>
    <row r="369" spans="1:16" x14ac:dyDescent="0.2">
      <c r="A369" s="92"/>
      <c r="B369" s="390"/>
      <c r="C369" s="390"/>
      <c r="D369" s="390"/>
      <c r="E369" s="92" t="s">
        <v>65</v>
      </c>
      <c r="F369" s="92">
        <v>1.2</v>
      </c>
      <c r="G369" s="92">
        <v>1.2</v>
      </c>
      <c r="H369" s="92"/>
      <c r="I369" s="92" t="s">
        <v>21</v>
      </c>
      <c r="J369" s="92" t="s">
        <v>21</v>
      </c>
      <c r="K369" s="102">
        <v>1</v>
      </c>
      <c r="L369" s="102">
        <v>4</v>
      </c>
      <c r="M369" s="72">
        <v>40</v>
      </c>
      <c r="N369" s="128">
        <f t="shared" si="9"/>
        <v>4.8000000000000001E-2</v>
      </c>
      <c r="P369" s="468"/>
    </row>
    <row r="370" spans="1:16" x14ac:dyDescent="0.2">
      <c r="A370" s="92"/>
      <c r="B370" s="390"/>
      <c r="C370" s="390"/>
      <c r="D370" s="390"/>
      <c r="E370" s="92" t="s">
        <v>80</v>
      </c>
      <c r="F370" s="92">
        <v>0.04</v>
      </c>
      <c r="G370" s="92">
        <v>1.6</v>
      </c>
      <c r="H370" s="92"/>
      <c r="I370" s="92">
        <v>0.18</v>
      </c>
      <c r="J370" s="92">
        <v>0.17</v>
      </c>
      <c r="K370" s="92" t="s">
        <v>21</v>
      </c>
      <c r="L370" s="92">
        <v>2.35</v>
      </c>
      <c r="M370" s="72">
        <v>12</v>
      </c>
      <c r="N370" s="128">
        <f>F370*M370</f>
        <v>0.48</v>
      </c>
      <c r="P370" s="468"/>
    </row>
    <row r="371" spans="1:16" ht="15.75" customHeight="1" x14ac:dyDescent="0.2">
      <c r="A371" s="92"/>
      <c r="B371" s="390"/>
      <c r="C371" s="390"/>
      <c r="D371" s="390"/>
      <c r="E371" s="92" t="s">
        <v>82</v>
      </c>
      <c r="F371" s="92">
        <v>0.25</v>
      </c>
      <c r="G371" s="92">
        <v>0.25</v>
      </c>
      <c r="H371" s="92"/>
      <c r="I371" s="92" t="s">
        <v>21</v>
      </c>
      <c r="J371" s="92">
        <v>0.24</v>
      </c>
      <c r="K371" s="92" t="s">
        <v>21</v>
      </c>
      <c r="L371" s="92">
        <v>2.25</v>
      </c>
      <c r="M371" s="72">
        <v>140</v>
      </c>
      <c r="N371" s="128">
        <f t="shared" si="9"/>
        <v>3.5000000000000003E-2</v>
      </c>
      <c r="P371" s="468"/>
    </row>
    <row r="372" spans="1:16" x14ac:dyDescent="0.2">
      <c r="A372" s="92"/>
      <c r="B372" s="409" t="s">
        <v>462</v>
      </c>
      <c r="C372" s="409">
        <v>100</v>
      </c>
      <c r="D372" s="409">
        <v>100</v>
      </c>
      <c r="E372" s="432" t="s">
        <v>466</v>
      </c>
      <c r="F372" s="432">
        <v>100</v>
      </c>
      <c r="G372" s="432">
        <v>100</v>
      </c>
      <c r="H372" s="396"/>
      <c r="I372" s="77">
        <v>0.2</v>
      </c>
      <c r="J372" s="77">
        <v>5.4</v>
      </c>
      <c r="K372" s="77">
        <v>32</v>
      </c>
      <c r="L372" s="77">
        <v>144</v>
      </c>
      <c r="M372" s="72">
        <v>500</v>
      </c>
      <c r="N372" s="129">
        <f t="shared" si="9"/>
        <v>50</v>
      </c>
      <c r="P372" s="468"/>
    </row>
    <row r="373" spans="1:16" ht="10.8" x14ac:dyDescent="0.2">
      <c r="A373" s="552" t="s">
        <v>134</v>
      </c>
      <c r="B373" s="553"/>
      <c r="C373" s="399"/>
      <c r="D373" s="399"/>
      <c r="E373" s="92"/>
      <c r="F373" s="92"/>
      <c r="G373" s="92"/>
      <c r="H373" s="92"/>
      <c r="I373" s="118">
        <v>50.57</v>
      </c>
      <c r="J373" s="118">
        <v>66.61</v>
      </c>
      <c r="K373" s="118">
        <v>201.78000000000003</v>
      </c>
      <c r="L373" s="118">
        <v>1499.7400000000002</v>
      </c>
      <c r="M373" s="109"/>
      <c r="N373" s="129">
        <f>SUM(N329:N372)</f>
        <v>135.83742999999998</v>
      </c>
      <c r="P373" s="468"/>
    </row>
    <row r="374" spans="1:16" x14ac:dyDescent="0.2">
      <c r="A374" s="632" t="s">
        <v>245</v>
      </c>
      <c r="B374" s="633"/>
      <c r="C374" s="451"/>
      <c r="D374" s="451"/>
      <c r="E374" s="452"/>
      <c r="F374" s="452"/>
      <c r="G374" s="452"/>
      <c r="H374" s="444"/>
      <c r="I374" s="453">
        <f>I373+I327</f>
        <v>82.16</v>
      </c>
      <c r="J374" s="453">
        <f>J373+J327</f>
        <v>113.9</v>
      </c>
      <c r="K374" s="453">
        <f>K373+K327</f>
        <v>322.59300000000002</v>
      </c>
      <c r="L374" s="453">
        <f>L373+L327</f>
        <v>2349.33</v>
      </c>
      <c r="M374" s="453"/>
      <c r="N374" s="438">
        <f>N373+N327</f>
        <v>263.51442999999995</v>
      </c>
      <c r="P374" s="468"/>
    </row>
    <row r="375" spans="1:16" ht="20.399999999999999" x14ac:dyDescent="0.2">
      <c r="A375" s="418" t="s">
        <v>1</v>
      </c>
      <c r="B375" s="391" t="s">
        <v>2</v>
      </c>
      <c r="C375" s="391"/>
      <c r="D375" s="391"/>
      <c r="E375" s="418" t="s">
        <v>3</v>
      </c>
      <c r="F375" s="418" t="s">
        <v>4</v>
      </c>
      <c r="G375" s="418" t="s">
        <v>5</v>
      </c>
      <c r="H375" s="418" t="s">
        <v>6</v>
      </c>
      <c r="I375" s="418" t="s">
        <v>7</v>
      </c>
      <c r="J375" s="418" t="s">
        <v>8</v>
      </c>
      <c r="K375" s="418" t="s">
        <v>9</v>
      </c>
      <c r="L375" s="418" t="s">
        <v>10</v>
      </c>
      <c r="M375" s="72" t="s">
        <v>11</v>
      </c>
      <c r="N375" s="128"/>
      <c r="P375" s="468"/>
    </row>
    <row r="376" spans="1:16" x14ac:dyDescent="0.2">
      <c r="A376" s="619" t="s">
        <v>246</v>
      </c>
      <c r="B376" s="636"/>
      <c r="C376" s="392"/>
      <c r="D376" s="392"/>
      <c r="E376" s="396"/>
      <c r="F376" s="396"/>
      <c r="G376" s="396"/>
      <c r="H376" s="396"/>
      <c r="I376" s="396"/>
      <c r="J376" s="396"/>
      <c r="K376" s="396"/>
      <c r="L376" s="396"/>
      <c r="M376" s="72"/>
      <c r="N376" s="128"/>
      <c r="P376" s="468"/>
    </row>
    <row r="377" spans="1:16" x14ac:dyDescent="0.2">
      <c r="A377" s="623" t="s">
        <v>14</v>
      </c>
      <c r="B377" s="623"/>
      <c r="C377" s="432"/>
      <c r="D377" s="432"/>
      <c r="E377" s="432"/>
      <c r="F377" s="432"/>
      <c r="G377" s="432"/>
      <c r="H377" s="396"/>
      <c r="I377" s="432"/>
      <c r="J377" s="432"/>
      <c r="K377" s="432"/>
      <c r="L377" s="432"/>
      <c r="M377" s="72"/>
      <c r="N377" s="128"/>
      <c r="P377" s="468"/>
    </row>
    <row r="378" spans="1:16" x14ac:dyDescent="0.2">
      <c r="A378" s="432" t="s">
        <v>15</v>
      </c>
      <c r="B378" s="529" t="s">
        <v>16</v>
      </c>
      <c r="C378" s="393"/>
      <c r="D378" s="393"/>
      <c r="E378" s="432" t="s">
        <v>17</v>
      </c>
      <c r="F378" s="432">
        <v>16.600000000000001</v>
      </c>
      <c r="G378" s="432">
        <v>16.600000000000001</v>
      </c>
      <c r="H378" s="396"/>
      <c r="I378" s="432">
        <v>1.1599999999999999</v>
      </c>
      <c r="J378" s="432">
        <v>0.42</v>
      </c>
      <c r="K378" s="432">
        <v>10.58</v>
      </c>
      <c r="L378" s="432">
        <v>52.55</v>
      </c>
      <c r="M378" s="72">
        <v>90</v>
      </c>
      <c r="N378" s="128">
        <f t="shared" si="9"/>
        <v>1.4940000000000002</v>
      </c>
      <c r="P378" s="468"/>
    </row>
    <row r="379" spans="1:16" x14ac:dyDescent="0.2">
      <c r="A379" s="432"/>
      <c r="B379" s="560"/>
      <c r="C379" s="394" t="s">
        <v>399</v>
      </c>
      <c r="D379" s="394" t="s">
        <v>400</v>
      </c>
      <c r="E379" s="432" t="s">
        <v>18</v>
      </c>
      <c r="F379" s="432">
        <v>18</v>
      </c>
      <c r="G379" s="432">
        <v>17.82</v>
      </c>
      <c r="H379" s="396"/>
      <c r="I379" s="432">
        <v>1.35</v>
      </c>
      <c r="J379" s="432">
        <v>0.46</v>
      </c>
      <c r="K379" s="432">
        <v>11.96</v>
      </c>
      <c r="L379" s="432">
        <v>56.98</v>
      </c>
      <c r="M379" s="72">
        <v>51</v>
      </c>
      <c r="N379" s="128">
        <f t="shared" si="9"/>
        <v>0.91800000000000004</v>
      </c>
      <c r="P379" s="468"/>
    </row>
    <row r="380" spans="1:16" x14ac:dyDescent="0.2">
      <c r="A380" s="432"/>
      <c r="B380" s="530"/>
      <c r="C380" s="395"/>
      <c r="D380" s="395"/>
      <c r="E380" s="432" t="s">
        <v>19</v>
      </c>
      <c r="F380" s="432">
        <v>72.900000000000006</v>
      </c>
      <c r="G380" s="432">
        <v>72.900000000000006</v>
      </c>
      <c r="H380" s="396"/>
      <c r="I380" s="432">
        <v>2.06</v>
      </c>
      <c r="J380" s="432">
        <v>1.87</v>
      </c>
      <c r="K380" s="432">
        <v>3.48</v>
      </c>
      <c r="L380" s="432">
        <v>42.28</v>
      </c>
      <c r="M380" s="72">
        <v>65</v>
      </c>
      <c r="N380" s="128">
        <f t="shared" si="9"/>
        <v>4.7385000000000002</v>
      </c>
      <c r="P380" s="468"/>
    </row>
    <row r="381" spans="1:16" x14ac:dyDescent="0.2">
      <c r="A381" s="432"/>
      <c r="B381" s="396"/>
      <c r="C381" s="396"/>
      <c r="D381" s="396"/>
      <c r="E381" s="432" t="s">
        <v>20</v>
      </c>
      <c r="F381" s="432">
        <v>7.5</v>
      </c>
      <c r="G381" s="432">
        <v>7.5</v>
      </c>
      <c r="H381" s="396"/>
      <c r="I381" s="432" t="s">
        <v>21</v>
      </c>
      <c r="J381" s="432" t="s">
        <v>21</v>
      </c>
      <c r="K381" s="432">
        <v>7.48</v>
      </c>
      <c r="L381" s="432">
        <v>28.43</v>
      </c>
      <c r="M381" s="72">
        <v>80</v>
      </c>
      <c r="N381" s="128">
        <f t="shared" si="9"/>
        <v>0.6</v>
      </c>
      <c r="P381" s="468"/>
    </row>
    <row r="382" spans="1:16" x14ac:dyDescent="0.2">
      <c r="A382" s="432"/>
      <c r="B382" s="396"/>
      <c r="C382" s="396"/>
      <c r="D382" s="396"/>
      <c r="E382" s="432" t="s">
        <v>22</v>
      </c>
      <c r="F382" s="432">
        <v>0.06</v>
      </c>
      <c r="G382" s="432">
        <v>0.06</v>
      </c>
      <c r="H382" s="396"/>
      <c r="I382" s="432" t="s">
        <v>21</v>
      </c>
      <c r="J382" s="432" t="s">
        <v>21</v>
      </c>
      <c r="K382" s="432" t="s">
        <v>21</v>
      </c>
      <c r="L382" s="432" t="s">
        <v>21</v>
      </c>
      <c r="M382" s="72">
        <v>16</v>
      </c>
      <c r="N382" s="128">
        <f t="shared" si="9"/>
        <v>9.5999999999999992E-4</v>
      </c>
      <c r="P382" s="468"/>
    </row>
    <row r="383" spans="1:16" x14ac:dyDescent="0.2">
      <c r="A383" s="432"/>
      <c r="B383" s="396"/>
      <c r="C383" s="396"/>
      <c r="D383" s="396"/>
      <c r="E383" s="432" t="s">
        <v>23</v>
      </c>
      <c r="F383" s="432">
        <v>5</v>
      </c>
      <c r="G383" s="432">
        <v>5</v>
      </c>
      <c r="H383" s="396"/>
      <c r="I383" s="432">
        <v>0.04</v>
      </c>
      <c r="J383" s="432">
        <v>3.63</v>
      </c>
      <c r="K383" s="432">
        <v>0.13</v>
      </c>
      <c r="L383" s="432">
        <v>33.049999999999997</v>
      </c>
      <c r="M383" s="72">
        <v>670</v>
      </c>
      <c r="N383" s="128">
        <f t="shared" si="9"/>
        <v>3.35</v>
      </c>
      <c r="P383" s="468"/>
    </row>
    <row r="384" spans="1:16" x14ac:dyDescent="0.2">
      <c r="A384" s="432" t="s">
        <v>25</v>
      </c>
      <c r="B384" s="529" t="s">
        <v>26</v>
      </c>
      <c r="C384" s="393">
        <v>200</v>
      </c>
      <c r="D384" s="393">
        <v>200</v>
      </c>
      <c r="E384" s="432" t="s">
        <v>27</v>
      </c>
      <c r="F384" s="432">
        <v>4</v>
      </c>
      <c r="G384" s="432"/>
      <c r="H384" s="396"/>
      <c r="I384" s="432">
        <v>0.19</v>
      </c>
      <c r="J384" s="432">
        <v>0.14000000000000001</v>
      </c>
      <c r="K384" s="432">
        <v>0.3</v>
      </c>
      <c r="L384" s="432"/>
      <c r="M384" s="72">
        <v>271</v>
      </c>
      <c r="N384" s="128">
        <f t="shared" si="9"/>
        <v>1.0840000000000001</v>
      </c>
      <c r="P384" s="468"/>
    </row>
    <row r="385" spans="1:16" x14ac:dyDescent="0.2">
      <c r="A385" s="432" t="s">
        <v>28</v>
      </c>
      <c r="B385" s="530"/>
      <c r="C385" s="395"/>
      <c r="D385" s="395"/>
      <c r="E385" s="432" t="s">
        <v>19</v>
      </c>
      <c r="F385" s="432">
        <v>100</v>
      </c>
      <c r="G385" s="432"/>
      <c r="H385" s="396"/>
      <c r="I385" s="432">
        <v>2.82</v>
      </c>
      <c r="J385" s="432">
        <v>3.2</v>
      </c>
      <c r="K385" s="432">
        <v>4.7300000000000004</v>
      </c>
      <c r="L385" s="432">
        <v>58</v>
      </c>
      <c r="M385" s="72">
        <v>65</v>
      </c>
      <c r="N385" s="128">
        <f t="shared" si="9"/>
        <v>6.5</v>
      </c>
      <c r="P385" s="468"/>
    </row>
    <row r="386" spans="1:16" x14ac:dyDescent="0.2">
      <c r="A386" s="432"/>
      <c r="B386" s="396"/>
      <c r="C386" s="396"/>
      <c r="D386" s="396"/>
      <c r="E386" s="432" t="s">
        <v>20</v>
      </c>
      <c r="F386" s="432">
        <v>20</v>
      </c>
      <c r="G386" s="432"/>
      <c r="H386" s="396"/>
      <c r="I386" s="432" t="s">
        <v>21</v>
      </c>
      <c r="J386" s="432" t="s">
        <v>21</v>
      </c>
      <c r="K386" s="432">
        <v>19.96</v>
      </c>
      <c r="L386" s="432">
        <v>75.8</v>
      </c>
      <c r="M386" s="72">
        <v>80</v>
      </c>
      <c r="N386" s="128">
        <f t="shared" si="9"/>
        <v>1.6</v>
      </c>
      <c r="P386" s="468"/>
    </row>
    <row r="387" spans="1:16" x14ac:dyDescent="0.2">
      <c r="A387" s="432" t="s">
        <v>29</v>
      </c>
      <c r="B387" s="559" t="s">
        <v>30</v>
      </c>
      <c r="C387" s="396" t="s">
        <v>402</v>
      </c>
      <c r="D387" s="396" t="s">
        <v>401</v>
      </c>
      <c r="E387" s="432" t="s">
        <v>31</v>
      </c>
      <c r="F387" s="432">
        <v>80</v>
      </c>
      <c r="G387" s="432">
        <v>80</v>
      </c>
      <c r="H387" s="396"/>
      <c r="I387" s="432">
        <v>6.96</v>
      </c>
      <c r="J387" s="432">
        <v>1.2</v>
      </c>
      <c r="K387" s="432">
        <v>32.96</v>
      </c>
      <c r="L387" s="432">
        <v>181</v>
      </c>
      <c r="M387" s="72">
        <v>61</v>
      </c>
      <c r="N387" s="128">
        <f t="shared" si="9"/>
        <v>4.88</v>
      </c>
      <c r="P387" s="468"/>
    </row>
    <row r="388" spans="1:16" x14ac:dyDescent="0.2">
      <c r="A388" s="432"/>
      <c r="B388" s="559"/>
      <c r="C388" s="396">
        <v>10</v>
      </c>
      <c r="D388" s="396">
        <v>10</v>
      </c>
      <c r="E388" s="432" t="s">
        <v>32</v>
      </c>
      <c r="F388" s="432">
        <v>10</v>
      </c>
      <c r="G388" s="432"/>
      <c r="H388" s="396"/>
      <c r="I388" s="432">
        <v>2.68</v>
      </c>
      <c r="J388" s="432">
        <v>2.57</v>
      </c>
      <c r="K388" s="432" t="s">
        <v>21</v>
      </c>
      <c r="L388" s="432">
        <v>33.79</v>
      </c>
      <c r="M388" s="72">
        <v>650</v>
      </c>
      <c r="N388" s="128">
        <f t="shared" si="9"/>
        <v>6.5</v>
      </c>
      <c r="P388" s="468"/>
    </row>
    <row r="389" spans="1:16" x14ac:dyDescent="0.2">
      <c r="A389" s="432"/>
      <c r="B389" s="396"/>
      <c r="C389" s="396">
        <v>10</v>
      </c>
      <c r="D389" s="396">
        <v>10</v>
      </c>
      <c r="E389" s="432" t="s">
        <v>33</v>
      </c>
      <c r="F389" s="432">
        <v>10</v>
      </c>
      <c r="G389" s="432"/>
      <c r="H389" s="396"/>
      <c r="I389" s="432">
        <v>0.08</v>
      </c>
      <c r="J389" s="432">
        <v>7.25</v>
      </c>
      <c r="K389" s="432">
        <v>0.26</v>
      </c>
      <c r="L389" s="432">
        <v>66.099999999999994</v>
      </c>
      <c r="M389" s="72">
        <v>670</v>
      </c>
      <c r="N389" s="128">
        <f t="shared" si="9"/>
        <v>6.7</v>
      </c>
      <c r="P389" s="468"/>
    </row>
    <row r="390" spans="1:16" ht="20.399999999999999" x14ac:dyDescent="0.2">
      <c r="A390" s="432"/>
      <c r="B390" s="396" t="s">
        <v>36</v>
      </c>
      <c r="C390" s="396">
        <v>120</v>
      </c>
      <c r="D390" s="396">
        <v>120</v>
      </c>
      <c r="E390" s="432" t="s">
        <v>37</v>
      </c>
      <c r="F390" s="432">
        <v>120</v>
      </c>
      <c r="G390" s="432">
        <v>120</v>
      </c>
      <c r="H390" s="396">
        <v>120</v>
      </c>
      <c r="I390" s="432">
        <v>0.48</v>
      </c>
      <c r="J390" s="432">
        <v>0.42</v>
      </c>
      <c r="K390" s="432">
        <v>10.9</v>
      </c>
      <c r="L390" s="432">
        <v>47.52</v>
      </c>
      <c r="M390" s="72">
        <v>150</v>
      </c>
      <c r="N390" s="128">
        <f t="shared" si="9"/>
        <v>18</v>
      </c>
      <c r="P390" s="468"/>
    </row>
    <row r="391" spans="1:16" x14ac:dyDescent="0.2">
      <c r="A391" s="432" t="s">
        <v>38</v>
      </c>
      <c r="B391" s="396" t="s">
        <v>437</v>
      </c>
      <c r="C391" s="396">
        <v>100</v>
      </c>
      <c r="D391" s="396">
        <v>100</v>
      </c>
      <c r="E391" s="432" t="s">
        <v>437</v>
      </c>
      <c r="F391" s="432">
        <v>200</v>
      </c>
      <c r="G391" s="432">
        <v>100</v>
      </c>
      <c r="H391" s="396">
        <v>100</v>
      </c>
      <c r="I391" s="432">
        <v>1</v>
      </c>
      <c r="J391" s="432"/>
      <c r="K391" s="432">
        <v>18.2</v>
      </c>
      <c r="L391" s="432">
        <v>76</v>
      </c>
      <c r="M391" s="72">
        <v>80</v>
      </c>
      <c r="N391" s="128">
        <f t="shared" si="9"/>
        <v>16</v>
      </c>
      <c r="P391" s="468"/>
    </row>
    <row r="392" spans="1:16" x14ac:dyDescent="0.2">
      <c r="A392" s="532" t="s">
        <v>40</v>
      </c>
      <c r="B392" s="558"/>
      <c r="C392" s="392"/>
      <c r="D392" s="392"/>
      <c r="E392" s="77"/>
      <c r="F392" s="77"/>
      <c r="G392" s="77"/>
      <c r="H392" s="418"/>
      <c r="I392" s="77" t="e">
        <f>I391+I390+#REF!+#REF!+#REF!</f>
        <v>#REF!</v>
      </c>
      <c r="J392" s="77" t="e">
        <f>J391+J390+#REF!+#REF!+#REF!</f>
        <v>#REF!</v>
      </c>
      <c r="K392" s="77" t="e">
        <f>K391+K390+#REF!+#REF!+#REF!</f>
        <v>#REF!</v>
      </c>
      <c r="L392" s="77" t="e">
        <f>L391+L390+#REF!+#REF!+#REF!</f>
        <v>#REF!</v>
      </c>
      <c r="M392" s="77"/>
      <c r="N392" s="129">
        <f>SUM(N378:N391)</f>
        <v>72.365459999999999</v>
      </c>
      <c r="P392" s="468"/>
    </row>
    <row r="393" spans="1:16" x14ac:dyDescent="0.2">
      <c r="A393" s="432" t="s">
        <v>41</v>
      </c>
      <c r="B393" s="396"/>
      <c r="C393" s="396"/>
      <c r="D393" s="396"/>
      <c r="E393" s="432"/>
      <c r="F393" s="432"/>
      <c r="G393" s="432"/>
      <c r="H393" s="396"/>
      <c r="I393" s="432"/>
      <c r="J393" s="432"/>
      <c r="K393" s="432"/>
      <c r="L393" s="432"/>
      <c r="M393" s="72"/>
      <c r="N393" s="128"/>
      <c r="P393" s="468"/>
    </row>
    <row r="394" spans="1:16" x14ac:dyDescent="0.2">
      <c r="A394" s="432" t="s">
        <v>42</v>
      </c>
      <c r="B394" s="529" t="s">
        <v>43</v>
      </c>
      <c r="C394" s="393"/>
      <c r="D394" s="393"/>
      <c r="E394" s="432" t="s">
        <v>44</v>
      </c>
      <c r="F394" s="432">
        <v>100</v>
      </c>
      <c r="G394" s="432">
        <v>80</v>
      </c>
      <c r="H394" s="396"/>
      <c r="I394" s="432">
        <v>1.3</v>
      </c>
      <c r="J394" s="432">
        <v>0.08</v>
      </c>
      <c r="K394" s="432">
        <v>6.06</v>
      </c>
      <c r="L394" s="432">
        <v>27.2</v>
      </c>
      <c r="M394" s="72">
        <v>45</v>
      </c>
      <c r="N394" s="128">
        <f t="shared" si="9"/>
        <v>4.5</v>
      </c>
      <c r="P394" s="468"/>
    </row>
    <row r="395" spans="1:16" x14ac:dyDescent="0.2">
      <c r="A395" s="432"/>
      <c r="B395" s="560"/>
      <c r="C395" s="394">
        <v>80</v>
      </c>
      <c r="D395" s="394">
        <v>120</v>
      </c>
      <c r="E395" s="432" t="s">
        <v>45</v>
      </c>
      <c r="F395" s="432">
        <v>10</v>
      </c>
      <c r="G395" s="432">
        <v>10</v>
      </c>
      <c r="H395" s="396"/>
      <c r="I395" s="432"/>
      <c r="J395" s="432"/>
      <c r="K395" s="432">
        <v>9.98</v>
      </c>
      <c r="L395" s="432">
        <v>37.9</v>
      </c>
      <c r="M395" s="81">
        <v>80</v>
      </c>
      <c r="N395" s="128">
        <f t="shared" si="9"/>
        <v>0.8</v>
      </c>
      <c r="P395" s="468"/>
    </row>
    <row r="396" spans="1:16" x14ac:dyDescent="0.2">
      <c r="A396" s="432"/>
      <c r="B396" s="530"/>
      <c r="C396" s="395"/>
      <c r="D396" s="395"/>
      <c r="E396" s="432" t="s">
        <v>46</v>
      </c>
      <c r="F396" s="432">
        <v>28.3</v>
      </c>
      <c r="G396" s="432">
        <v>25</v>
      </c>
      <c r="H396" s="396"/>
      <c r="I396" s="432">
        <v>1.0999999999999999E-2</v>
      </c>
      <c r="J396" s="432">
        <v>0.09</v>
      </c>
      <c r="K396" s="432">
        <v>2.04</v>
      </c>
      <c r="L396" s="432">
        <v>11.21</v>
      </c>
      <c r="M396" s="72">
        <v>100</v>
      </c>
      <c r="N396" s="128">
        <f t="shared" si="9"/>
        <v>2.83</v>
      </c>
      <c r="P396" s="468"/>
    </row>
    <row r="397" spans="1:16" x14ac:dyDescent="0.2">
      <c r="A397" s="432"/>
      <c r="B397" s="396"/>
      <c r="C397" s="396"/>
      <c r="D397" s="396"/>
      <c r="E397" s="432" t="s">
        <v>47</v>
      </c>
      <c r="F397" s="432">
        <v>7</v>
      </c>
      <c r="G397" s="432">
        <v>7</v>
      </c>
      <c r="H397" s="396"/>
      <c r="I397" s="432"/>
      <c r="J397" s="432">
        <v>6.93</v>
      </c>
      <c r="K397" s="432"/>
      <c r="L397" s="432">
        <v>62.93</v>
      </c>
      <c r="M397" s="81">
        <v>140</v>
      </c>
      <c r="N397" s="128">
        <f t="shared" si="9"/>
        <v>0.98</v>
      </c>
      <c r="P397" s="468"/>
    </row>
    <row r="398" spans="1:16" x14ac:dyDescent="0.2">
      <c r="A398" s="432" t="s">
        <v>48</v>
      </c>
      <c r="B398" s="559" t="s">
        <v>49</v>
      </c>
      <c r="C398" s="396" t="s">
        <v>391</v>
      </c>
      <c r="D398" s="396" t="s">
        <v>391</v>
      </c>
      <c r="E398" s="432" t="s">
        <v>50</v>
      </c>
      <c r="F398" s="432">
        <v>25</v>
      </c>
      <c r="G398" s="432">
        <v>20</v>
      </c>
      <c r="H398" s="396"/>
      <c r="I398" s="432">
        <v>0.45</v>
      </c>
      <c r="J398" s="432">
        <v>0.02</v>
      </c>
      <c r="K398" s="432">
        <v>1.1399999999999999</v>
      </c>
      <c r="L398" s="432">
        <v>5.4</v>
      </c>
      <c r="M398" s="72">
        <v>40</v>
      </c>
      <c r="N398" s="128">
        <f t="shared" si="9"/>
        <v>1</v>
      </c>
      <c r="P398" s="468"/>
    </row>
    <row r="399" spans="1:16" x14ac:dyDescent="0.2">
      <c r="A399" s="432"/>
      <c r="B399" s="559"/>
      <c r="C399" s="396"/>
      <c r="D399" s="396"/>
      <c r="E399" s="432" t="s">
        <v>51</v>
      </c>
      <c r="F399" s="432">
        <v>100</v>
      </c>
      <c r="G399" s="432">
        <v>72</v>
      </c>
      <c r="H399" s="396"/>
      <c r="I399" s="432">
        <v>2</v>
      </c>
      <c r="J399" s="432">
        <v>0.28999999999999998</v>
      </c>
      <c r="K399" s="432">
        <v>12.46</v>
      </c>
      <c r="L399" s="432">
        <v>57.6</v>
      </c>
      <c r="M399" s="72">
        <v>35</v>
      </c>
      <c r="N399" s="128">
        <f t="shared" si="9"/>
        <v>3.5</v>
      </c>
      <c r="P399" s="468"/>
    </row>
    <row r="400" spans="1:16" x14ac:dyDescent="0.2">
      <c r="A400" s="432"/>
      <c r="B400" s="396"/>
      <c r="C400" s="396"/>
      <c r="D400" s="396"/>
      <c r="E400" s="432" t="s">
        <v>44</v>
      </c>
      <c r="F400" s="432">
        <v>12.5</v>
      </c>
      <c r="G400" s="432">
        <v>10</v>
      </c>
      <c r="H400" s="396"/>
      <c r="I400" s="432">
        <v>0.16</v>
      </c>
      <c r="J400" s="432">
        <v>8.9999999999999993E-3</v>
      </c>
      <c r="K400" s="432">
        <v>0.81</v>
      </c>
      <c r="L400" s="432">
        <v>3.26</v>
      </c>
      <c r="M400" s="72">
        <v>45</v>
      </c>
      <c r="N400" s="128">
        <f t="shared" si="9"/>
        <v>0.5625</v>
      </c>
      <c r="P400" s="468"/>
    </row>
    <row r="401" spans="1:16" x14ac:dyDescent="0.2">
      <c r="A401" s="432"/>
      <c r="B401" s="396"/>
      <c r="C401" s="396"/>
      <c r="D401" s="396"/>
      <c r="E401" s="432" t="s">
        <v>53</v>
      </c>
      <c r="F401" s="432">
        <v>12</v>
      </c>
      <c r="G401" s="432">
        <v>10</v>
      </c>
      <c r="H401" s="396"/>
      <c r="I401" s="432">
        <v>0.17</v>
      </c>
      <c r="J401" s="432">
        <v>0.9</v>
      </c>
      <c r="K401" s="432">
        <v>0.80400000000000005</v>
      </c>
      <c r="L401" s="432">
        <v>4.13</v>
      </c>
      <c r="M401" s="72">
        <v>40</v>
      </c>
      <c r="N401" s="128">
        <f t="shared" si="9"/>
        <v>0.48</v>
      </c>
      <c r="P401" s="468"/>
    </row>
    <row r="402" spans="1:16" x14ac:dyDescent="0.2">
      <c r="A402" s="432"/>
      <c r="B402" s="396"/>
      <c r="C402" s="396"/>
      <c r="D402" s="396"/>
      <c r="E402" s="432" t="s">
        <v>54</v>
      </c>
      <c r="F402" s="432">
        <v>16.7</v>
      </c>
      <c r="G402" s="432">
        <v>15</v>
      </c>
      <c r="H402" s="396"/>
      <c r="I402" s="432">
        <v>0.13</v>
      </c>
      <c r="J402" s="432">
        <v>1.6E-2</v>
      </c>
      <c r="K402" s="432">
        <v>0.38400000000000001</v>
      </c>
      <c r="L402" s="432">
        <v>2.4</v>
      </c>
      <c r="M402" s="72">
        <v>137</v>
      </c>
      <c r="N402" s="128">
        <f t="shared" si="9"/>
        <v>2.2879</v>
      </c>
      <c r="P402" s="468"/>
    </row>
    <row r="403" spans="1:16" x14ac:dyDescent="0.2">
      <c r="A403" s="432"/>
      <c r="B403" s="396"/>
      <c r="C403" s="396"/>
      <c r="D403" s="396"/>
      <c r="E403" s="432" t="s">
        <v>23</v>
      </c>
      <c r="F403" s="432">
        <v>5</v>
      </c>
      <c r="G403" s="432">
        <v>5</v>
      </c>
      <c r="H403" s="396"/>
      <c r="I403" s="432">
        <v>0.04</v>
      </c>
      <c r="J403" s="432">
        <v>3.63</v>
      </c>
      <c r="K403" s="432">
        <v>0.13</v>
      </c>
      <c r="L403" s="432">
        <v>33.049999999999997</v>
      </c>
      <c r="M403" s="72">
        <v>670</v>
      </c>
      <c r="N403" s="128">
        <f t="shared" si="9"/>
        <v>3.35</v>
      </c>
      <c r="P403" s="468"/>
    </row>
    <row r="404" spans="1:16" x14ac:dyDescent="0.2">
      <c r="A404" s="432"/>
      <c r="B404" s="396"/>
      <c r="C404" s="396"/>
      <c r="D404" s="396"/>
      <c r="E404" s="432" t="s">
        <v>22</v>
      </c>
      <c r="F404" s="432">
        <v>1</v>
      </c>
      <c r="G404" s="432"/>
      <c r="H404" s="396"/>
      <c r="I404" s="432" t="s">
        <v>21</v>
      </c>
      <c r="J404" s="432" t="s">
        <v>21</v>
      </c>
      <c r="K404" s="432" t="s">
        <v>21</v>
      </c>
      <c r="L404" s="432" t="s">
        <v>21</v>
      </c>
      <c r="M404" s="72">
        <v>16</v>
      </c>
      <c r="N404" s="128">
        <f t="shared" si="9"/>
        <v>1.6E-2</v>
      </c>
      <c r="P404" s="468"/>
    </row>
    <row r="405" spans="1:16" x14ac:dyDescent="0.2">
      <c r="A405" s="432"/>
      <c r="B405" s="396"/>
      <c r="C405" s="396"/>
      <c r="D405" s="396"/>
      <c r="E405" s="432" t="s">
        <v>56</v>
      </c>
      <c r="F405" s="432">
        <v>40</v>
      </c>
      <c r="G405" s="432">
        <v>40.5</v>
      </c>
      <c r="H405" s="396"/>
      <c r="I405" s="432">
        <v>10</v>
      </c>
      <c r="J405" s="432">
        <v>6.48</v>
      </c>
      <c r="K405" s="432" t="s">
        <v>21</v>
      </c>
      <c r="L405" s="432">
        <v>88.29</v>
      </c>
      <c r="M405" s="72">
        <v>440</v>
      </c>
      <c r="N405" s="128">
        <f t="shared" si="9"/>
        <v>17.600000000000001</v>
      </c>
      <c r="P405" s="468"/>
    </row>
    <row r="406" spans="1:16" x14ac:dyDescent="0.2">
      <c r="A406" s="432"/>
      <c r="B406" s="396"/>
      <c r="C406" s="396"/>
      <c r="D406" s="396"/>
      <c r="E406" s="432" t="s">
        <v>57</v>
      </c>
      <c r="F406" s="432">
        <v>10</v>
      </c>
      <c r="G406" s="432">
        <v>10</v>
      </c>
      <c r="H406" s="396">
        <v>10</v>
      </c>
      <c r="I406" s="432">
        <v>0.24</v>
      </c>
      <c r="J406" s="432">
        <v>2</v>
      </c>
      <c r="K406" s="432">
        <v>0.32</v>
      </c>
      <c r="L406" s="432">
        <v>20.64</v>
      </c>
      <c r="M406" s="72">
        <v>190</v>
      </c>
      <c r="N406" s="128">
        <f t="shared" si="9"/>
        <v>1.9</v>
      </c>
      <c r="P406" s="468"/>
    </row>
    <row r="407" spans="1:16" x14ac:dyDescent="0.2">
      <c r="A407" s="432" t="s">
        <v>59</v>
      </c>
      <c r="B407" s="529" t="s">
        <v>60</v>
      </c>
      <c r="C407" s="393"/>
      <c r="D407" s="393"/>
      <c r="E407" s="432" t="s">
        <v>61</v>
      </c>
      <c r="F407" s="432">
        <v>110</v>
      </c>
      <c r="G407" s="432">
        <v>79.180000000000007</v>
      </c>
      <c r="H407" s="396"/>
      <c r="I407" s="432">
        <v>16.89</v>
      </c>
      <c r="J407" s="432">
        <v>12.9</v>
      </c>
      <c r="K407" s="432"/>
      <c r="L407" s="432">
        <v>165.5</v>
      </c>
      <c r="M407" s="72">
        <v>440</v>
      </c>
      <c r="N407" s="128">
        <f t="shared" si="9"/>
        <v>48.4</v>
      </c>
      <c r="P407" s="468"/>
    </row>
    <row r="408" spans="1:16" x14ac:dyDescent="0.2">
      <c r="A408" s="432"/>
      <c r="B408" s="560"/>
      <c r="C408" s="394" t="s">
        <v>68</v>
      </c>
      <c r="D408" s="394" t="s">
        <v>403</v>
      </c>
      <c r="E408" s="432" t="s">
        <v>52</v>
      </c>
      <c r="F408" s="432">
        <v>5</v>
      </c>
      <c r="G408" s="432">
        <v>5</v>
      </c>
      <c r="H408" s="396"/>
      <c r="I408" s="432" t="s">
        <v>21</v>
      </c>
      <c r="J408" s="432">
        <v>4.99</v>
      </c>
      <c r="K408" s="432" t="s">
        <v>21</v>
      </c>
      <c r="L408" s="432">
        <v>44.95</v>
      </c>
      <c r="M408" s="72">
        <v>140</v>
      </c>
      <c r="N408" s="128">
        <f t="shared" si="9"/>
        <v>0.7</v>
      </c>
      <c r="P408" s="468"/>
    </row>
    <row r="409" spans="1:16" x14ac:dyDescent="0.2">
      <c r="A409" s="432"/>
      <c r="B409" s="395"/>
      <c r="C409" s="395"/>
      <c r="D409" s="395"/>
      <c r="E409" s="432" t="s">
        <v>62</v>
      </c>
      <c r="F409" s="432">
        <v>18</v>
      </c>
      <c r="G409" s="432">
        <v>15.12</v>
      </c>
      <c r="H409" s="396"/>
      <c r="I409" s="432">
        <v>0.25</v>
      </c>
      <c r="J409" s="432" t="s">
        <v>21</v>
      </c>
      <c r="K409" s="432">
        <v>1.48</v>
      </c>
      <c r="L409" s="432">
        <v>6.2</v>
      </c>
      <c r="M409" s="72">
        <v>40</v>
      </c>
      <c r="N409" s="128">
        <f t="shared" si="9"/>
        <v>0.72</v>
      </c>
      <c r="P409" s="468"/>
    </row>
    <row r="410" spans="1:16" x14ac:dyDescent="0.2">
      <c r="A410" s="432"/>
      <c r="B410" s="396"/>
      <c r="C410" s="396"/>
      <c r="D410" s="396"/>
      <c r="E410" s="432" t="s">
        <v>452</v>
      </c>
      <c r="F410" s="432">
        <v>12</v>
      </c>
      <c r="G410" s="432">
        <v>12</v>
      </c>
      <c r="H410" s="396"/>
      <c r="I410" s="432">
        <v>0.13</v>
      </c>
      <c r="J410" s="432" t="s">
        <v>21</v>
      </c>
      <c r="K410" s="432">
        <v>1.89</v>
      </c>
      <c r="L410" s="432">
        <v>8.16</v>
      </c>
      <c r="M410" s="81">
        <v>175</v>
      </c>
      <c r="N410" s="128">
        <f t="shared" si="9"/>
        <v>2.1</v>
      </c>
      <c r="P410" s="468"/>
    </row>
    <row r="411" spans="1:16" x14ac:dyDescent="0.2">
      <c r="A411" s="432"/>
      <c r="B411" s="396"/>
      <c r="C411" s="396"/>
      <c r="D411" s="396"/>
      <c r="E411" s="432" t="s">
        <v>65</v>
      </c>
      <c r="F411" s="432">
        <v>4</v>
      </c>
      <c r="G411" s="432">
        <v>4</v>
      </c>
      <c r="H411" s="396"/>
      <c r="I411" s="432">
        <v>0.41</v>
      </c>
      <c r="J411" s="432">
        <v>4.3999999999999997E-2</v>
      </c>
      <c r="K411" s="432">
        <v>2.76</v>
      </c>
      <c r="L411" s="432">
        <v>13.36</v>
      </c>
      <c r="M411" s="72">
        <v>40</v>
      </c>
      <c r="N411" s="128">
        <f t="shared" si="9"/>
        <v>0.16</v>
      </c>
      <c r="P411" s="468"/>
    </row>
    <row r="412" spans="1:16" x14ac:dyDescent="0.2">
      <c r="A412" s="432"/>
      <c r="B412" s="396"/>
      <c r="C412" s="396"/>
      <c r="D412" s="396"/>
      <c r="E412" s="432" t="s">
        <v>22</v>
      </c>
      <c r="F412" s="432">
        <v>1</v>
      </c>
      <c r="G412" s="432">
        <v>1</v>
      </c>
      <c r="H412" s="396"/>
      <c r="I412" s="432"/>
      <c r="J412" s="432"/>
      <c r="K412" s="432"/>
      <c r="L412" s="432"/>
      <c r="M412" s="81">
        <v>16</v>
      </c>
      <c r="N412" s="128">
        <f t="shared" si="9"/>
        <v>1.6E-2</v>
      </c>
      <c r="P412" s="468"/>
    </row>
    <row r="413" spans="1:16" x14ac:dyDescent="0.2">
      <c r="A413" s="432" t="s">
        <v>69</v>
      </c>
      <c r="B413" s="529" t="s">
        <v>70</v>
      </c>
      <c r="C413" s="393"/>
      <c r="D413" s="393"/>
      <c r="E413" s="432" t="s">
        <v>51</v>
      </c>
      <c r="F413" s="432">
        <v>250.5</v>
      </c>
      <c r="G413" s="432">
        <v>180</v>
      </c>
      <c r="H413" s="396"/>
      <c r="I413" s="432">
        <v>5.01</v>
      </c>
      <c r="J413" s="432">
        <v>0.72</v>
      </c>
      <c r="K413" s="432">
        <v>31.19</v>
      </c>
      <c r="L413" s="432">
        <v>144.29</v>
      </c>
      <c r="M413" s="72">
        <v>35</v>
      </c>
      <c r="N413" s="128">
        <f t="shared" si="9"/>
        <v>8.7675000000000001</v>
      </c>
      <c r="P413" s="468"/>
    </row>
    <row r="414" spans="1:16" x14ac:dyDescent="0.2">
      <c r="A414" s="432"/>
      <c r="B414" s="560"/>
      <c r="C414" s="394">
        <v>130</v>
      </c>
      <c r="D414" s="394">
        <v>180</v>
      </c>
      <c r="E414" s="432" t="s">
        <v>19</v>
      </c>
      <c r="F414" s="432">
        <v>24</v>
      </c>
      <c r="G414" s="432">
        <v>23.76</v>
      </c>
      <c r="H414" s="396"/>
      <c r="I414" s="432">
        <v>0.67</v>
      </c>
      <c r="J414" s="432">
        <v>0.76</v>
      </c>
      <c r="K414" s="432">
        <v>1.1200000000000001</v>
      </c>
      <c r="L414" s="432">
        <v>13.9</v>
      </c>
      <c r="M414" s="72">
        <v>65</v>
      </c>
      <c r="N414" s="128">
        <f t="shared" si="9"/>
        <v>1.56</v>
      </c>
      <c r="P414" s="468"/>
    </row>
    <row r="415" spans="1:16" x14ac:dyDescent="0.2">
      <c r="A415" s="432"/>
      <c r="B415" s="395"/>
      <c r="C415" s="395"/>
      <c r="D415" s="395"/>
      <c r="E415" s="432" t="s">
        <v>23</v>
      </c>
      <c r="F415" s="432">
        <v>5.2</v>
      </c>
      <c r="G415" s="432"/>
      <c r="H415" s="396"/>
      <c r="I415" s="432">
        <v>0.04</v>
      </c>
      <c r="J415" s="432">
        <v>3.77</v>
      </c>
      <c r="K415" s="432">
        <v>0.13</v>
      </c>
      <c r="L415" s="432">
        <v>34.369999999999997</v>
      </c>
      <c r="M415" s="72">
        <v>670</v>
      </c>
      <c r="N415" s="128">
        <f t="shared" si="9"/>
        <v>3.484</v>
      </c>
      <c r="P415" s="468"/>
    </row>
    <row r="416" spans="1:16" x14ac:dyDescent="0.2">
      <c r="A416" s="432"/>
      <c r="B416" s="396"/>
      <c r="C416" s="396"/>
      <c r="D416" s="396"/>
      <c r="E416" s="432" t="s">
        <v>22</v>
      </c>
      <c r="F416" s="432">
        <v>1.5</v>
      </c>
      <c r="G416" s="432"/>
      <c r="H416" s="396"/>
      <c r="I416" s="432" t="s">
        <v>21</v>
      </c>
      <c r="J416" s="432" t="s">
        <v>21</v>
      </c>
      <c r="K416" s="432" t="s">
        <v>21</v>
      </c>
      <c r="L416" s="432" t="s">
        <v>21</v>
      </c>
      <c r="M416" s="72">
        <v>16</v>
      </c>
      <c r="N416" s="128">
        <f t="shared" si="9"/>
        <v>2.4E-2</v>
      </c>
      <c r="P416" s="468"/>
    </row>
    <row r="417" spans="1:16" x14ac:dyDescent="0.2">
      <c r="A417" s="432" t="s">
        <v>71</v>
      </c>
      <c r="B417" s="559" t="s">
        <v>163</v>
      </c>
      <c r="C417" s="396"/>
      <c r="D417" s="396"/>
      <c r="E417" s="432" t="s">
        <v>362</v>
      </c>
      <c r="F417" s="432">
        <v>25</v>
      </c>
      <c r="G417" s="432">
        <v>25</v>
      </c>
      <c r="H417" s="396"/>
      <c r="I417" s="432">
        <v>0.56999999999999995</v>
      </c>
      <c r="J417" s="432" t="s">
        <v>21</v>
      </c>
      <c r="K417" s="432">
        <v>14.45</v>
      </c>
      <c r="L417" s="432">
        <v>60.5</v>
      </c>
      <c r="M417" s="72">
        <v>148</v>
      </c>
      <c r="N417" s="128">
        <f t="shared" si="9"/>
        <v>3.7</v>
      </c>
      <c r="P417" s="468"/>
    </row>
    <row r="418" spans="1:16" x14ac:dyDescent="0.2">
      <c r="A418" s="432"/>
      <c r="B418" s="559"/>
      <c r="C418" s="396">
        <v>200</v>
      </c>
      <c r="D418" s="396">
        <v>200</v>
      </c>
      <c r="E418" s="432" t="s">
        <v>20</v>
      </c>
      <c r="F418" s="432">
        <v>20</v>
      </c>
      <c r="G418" s="432">
        <v>20</v>
      </c>
      <c r="H418" s="396"/>
      <c r="I418" s="432" t="s">
        <v>21</v>
      </c>
      <c r="J418" s="432" t="s">
        <v>21</v>
      </c>
      <c r="K418" s="432">
        <v>19.96</v>
      </c>
      <c r="L418" s="432">
        <v>75.8</v>
      </c>
      <c r="M418" s="72">
        <v>80</v>
      </c>
      <c r="N418" s="128">
        <f t="shared" si="9"/>
        <v>1.6</v>
      </c>
      <c r="P418" s="468"/>
    </row>
    <row r="419" spans="1:16" x14ac:dyDescent="0.2">
      <c r="A419" s="432"/>
      <c r="B419" s="396" t="s">
        <v>72</v>
      </c>
      <c r="C419" s="396" t="s">
        <v>378</v>
      </c>
      <c r="D419" s="396" t="s">
        <v>379</v>
      </c>
      <c r="E419" s="83" t="s">
        <v>73</v>
      </c>
      <c r="F419" s="83">
        <v>40</v>
      </c>
      <c r="G419" s="83">
        <v>40</v>
      </c>
      <c r="H419" s="84">
        <v>40</v>
      </c>
      <c r="I419" s="432">
        <v>3.48</v>
      </c>
      <c r="J419" s="432">
        <v>0.6</v>
      </c>
      <c r="K419" s="432">
        <v>16</v>
      </c>
      <c r="L419" s="432">
        <v>83.6</v>
      </c>
      <c r="M419" s="72">
        <v>65</v>
      </c>
      <c r="N419" s="128">
        <f t="shared" si="9"/>
        <v>2.6</v>
      </c>
      <c r="P419" s="468"/>
    </row>
    <row r="420" spans="1:16" x14ac:dyDescent="0.2">
      <c r="A420" s="432"/>
      <c r="B420" s="432"/>
      <c r="C420" s="432"/>
      <c r="D420" s="432"/>
      <c r="E420" s="432" t="s">
        <v>74</v>
      </c>
      <c r="F420" s="432">
        <v>80</v>
      </c>
      <c r="G420" s="432">
        <v>80</v>
      </c>
      <c r="H420" s="396">
        <v>80</v>
      </c>
      <c r="I420" s="432">
        <v>5.28</v>
      </c>
      <c r="J420" s="432">
        <v>0.96</v>
      </c>
      <c r="K420" s="432">
        <v>28.24</v>
      </c>
      <c r="L420" s="432">
        <v>144.80000000000001</v>
      </c>
      <c r="M420" s="72">
        <v>51</v>
      </c>
      <c r="N420" s="128">
        <f t="shared" si="9"/>
        <v>4.08</v>
      </c>
      <c r="P420" s="468"/>
    </row>
    <row r="421" spans="1:16" ht="11.25" customHeight="1" x14ac:dyDescent="0.2">
      <c r="A421" s="432" t="s">
        <v>75</v>
      </c>
      <c r="B421" s="559" t="s">
        <v>76</v>
      </c>
      <c r="C421" s="396"/>
      <c r="D421" s="396"/>
      <c r="E421" s="432" t="s">
        <v>77</v>
      </c>
      <c r="F421" s="432">
        <v>40</v>
      </c>
      <c r="G421" s="432">
        <v>40</v>
      </c>
      <c r="H421" s="396"/>
      <c r="I421" s="432">
        <v>4.12</v>
      </c>
      <c r="J421" s="432">
        <v>0.44</v>
      </c>
      <c r="K421" s="432">
        <v>27.6</v>
      </c>
      <c r="L421" s="432">
        <v>167</v>
      </c>
      <c r="M421" s="72">
        <v>40</v>
      </c>
      <c r="N421" s="128">
        <f t="shared" si="9"/>
        <v>1.6</v>
      </c>
      <c r="P421" s="468"/>
    </row>
    <row r="422" spans="1:16" x14ac:dyDescent="0.2">
      <c r="A422" s="432"/>
      <c r="B422" s="559"/>
      <c r="C422" s="396">
        <v>84</v>
      </c>
      <c r="D422" s="396">
        <v>84</v>
      </c>
      <c r="E422" s="432" t="s">
        <v>78</v>
      </c>
      <c r="F422" s="432">
        <v>2.2999999999999998</v>
      </c>
      <c r="G422" s="432">
        <v>2.2999999999999998</v>
      </c>
      <c r="H422" s="396"/>
      <c r="I422" s="432">
        <v>0.23</v>
      </c>
      <c r="J422" s="432">
        <v>0.02</v>
      </c>
      <c r="K422" s="432">
        <v>0.09</v>
      </c>
      <c r="L422" s="432">
        <v>49.57</v>
      </c>
      <c r="M422" s="72">
        <v>40</v>
      </c>
      <c r="N422" s="128">
        <f t="shared" si="9"/>
        <v>9.1999999999999998E-2</v>
      </c>
      <c r="P422" s="468"/>
    </row>
    <row r="423" spans="1:16" x14ac:dyDescent="0.2">
      <c r="A423" s="432"/>
      <c r="B423" s="396"/>
      <c r="C423" s="396"/>
      <c r="D423" s="396"/>
      <c r="E423" s="432" t="s">
        <v>453</v>
      </c>
      <c r="F423" s="432">
        <v>0.8</v>
      </c>
      <c r="G423" s="432"/>
      <c r="H423" s="396"/>
      <c r="I423" s="432">
        <v>0.26</v>
      </c>
      <c r="J423" s="432">
        <v>0.24</v>
      </c>
      <c r="K423" s="432">
        <v>0.01</v>
      </c>
      <c r="L423" s="432">
        <v>3.9</v>
      </c>
      <c r="M423" s="72">
        <v>12</v>
      </c>
      <c r="N423" s="128">
        <f>F423*M423</f>
        <v>9.6000000000000014</v>
      </c>
      <c r="P423" s="468"/>
    </row>
    <row r="424" spans="1:16" x14ac:dyDescent="0.2">
      <c r="A424" s="432"/>
      <c r="B424" s="396"/>
      <c r="C424" s="396"/>
      <c r="D424" s="396"/>
      <c r="E424" s="432" t="s">
        <v>20</v>
      </c>
      <c r="F424" s="432">
        <v>21.15</v>
      </c>
      <c r="G424" s="432">
        <v>21.15</v>
      </c>
      <c r="H424" s="396"/>
      <c r="I424" s="432" t="s">
        <v>21</v>
      </c>
      <c r="J424" s="432" t="s">
        <v>21</v>
      </c>
      <c r="K424" s="432">
        <v>21.1</v>
      </c>
      <c r="L424" s="432">
        <v>80.16</v>
      </c>
      <c r="M424" s="72">
        <v>80</v>
      </c>
      <c r="N424" s="128">
        <f t="shared" ref="N424:N428" si="10">F424*M424/1000</f>
        <v>1.6919999999999999</v>
      </c>
      <c r="P424" s="468"/>
    </row>
    <row r="425" spans="1:16" x14ac:dyDescent="0.2">
      <c r="A425" s="432"/>
      <c r="B425" s="396"/>
      <c r="C425" s="396"/>
      <c r="D425" s="396"/>
      <c r="E425" s="432" t="s">
        <v>23</v>
      </c>
      <c r="F425" s="432">
        <v>9.6</v>
      </c>
      <c r="G425" s="432">
        <v>9.6</v>
      </c>
      <c r="H425" s="396"/>
      <c r="I425" s="432">
        <v>0.08</v>
      </c>
      <c r="J425" s="432">
        <v>6.96</v>
      </c>
      <c r="K425" s="432">
        <v>0.25</v>
      </c>
      <c r="L425" s="432">
        <v>63.46</v>
      </c>
      <c r="M425" s="72">
        <v>670</v>
      </c>
      <c r="N425" s="128">
        <f t="shared" si="10"/>
        <v>6.4320000000000004</v>
      </c>
      <c r="P425" s="468"/>
    </row>
    <row r="426" spans="1:16" x14ac:dyDescent="0.2">
      <c r="A426" s="432"/>
      <c r="B426" s="396"/>
      <c r="C426" s="396"/>
      <c r="D426" s="396"/>
      <c r="E426" s="432" t="s">
        <v>19</v>
      </c>
      <c r="F426" s="432">
        <v>7.55</v>
      </c>
      <c r="G426" s="432">
        <v>7.55</v>
      </c>
      <c r="H426" s="396"/>
      <c r="I426" s="432">
        <v>0.21</v>
      </c>
      <c r="J426" s="432">
        <v>0.24</v>
      </c>
      <c r="K426" s="432">
        <v>0.35</v>
      </c>
      <c r="L426" s="432">
        <v>4.37</v>
      </c>
      <c r="M426" s="72">
        <v>65</v>
      </c>
      <c r="N426" s="128">
        <f t="shared" si="10"/>
        <v>0.49075000000000002</v>
      </c>
      <c r="P426" s="468"/>
    </row>
    <row r="427" spans="1:16" x14ac:dyDescent="0.2">
      <c r="A427" s="432"/>
      <c r="B427" s="396"/>
      <c r="C427" s="396"/>
      <c r="D427" s="396"/>
      <c r="E427" s="432" t="s">
        <v>81</v>
      </c>
      <c r="F427" s="432">
        <v>0.19</v>
      </c>
      <c r="G427" s="432">
        <v>0.19</v>
      </c>
      <c r="H427" s="396"/>
      <c r="I427" s="432" t="s">
        <v>21</v>
      </c>
      <c r="J427" s="432" t="s">
        <v>21</v>
      </c>
      <c r="K427" s="432" t="s">
        <v>21</v>
      </c>
      <c r="L427" s="432" t="s">
        <v>21</v>
      </c>
      <c r="M427" s="81">
        <v>480</v>
      </c>
      <c r="N427" s="128">
        <f t="shared" si="10"/>
        <v>9.1200000000000003E-2</v>
      </c>
      <c r="P427" s="468"/>
    </row>
    <row r="428" spans="1:16" x14ac:dyDescent="0.2">
      <c r="A428" s="432"/>
      <c r="B428" s="396"/>
      <c r="C428" s="396"/>
      <c r="D428" s="396"/>
      <c r="E428" s="432" t="s">
        <v>82</v>
      </c>
      <c r="F428" s="432">
        <v>0.25</v>
      </c>
      <c r="G428" s="432">
        <v>0.25</v>
      </c>
      <c r="H428" s="396"/>
      <c r="I428" s="432" t="s">
        <v>21</v>
      </c>
      <c r="J428" s="432">
        <v>0.249</v>
      </c>
      <c r="K428" s="432" t="s">
        <v>21</v>
      </c>
      <c r="L428" s="432">
        <v>2.25</v>
      </c>
      <c r="M428" s="72">
        <v>140</v>
      </c>
      <c r="N428" s="128">
        <f t="shared" si="10"/>
        <v>3.5000000000000003E-2</v>
      </c>
      <c r="P428" s="468"/>
    </row>
    <row r="429" spans="1:16" x14ac:dyDescent="0.2">
      <c r="A429" s="532" t="s">
        <v>84</v>
      </c>
      <c r="B429" s="558"/>
      <c r="C429" s="392"/>
      <c r="D429" s="392"/>
      <c r="E429" s="432"/>
      <c r="F429" s="432"/>
      <c r="G429" s="432"/>
      <c r="H429" s="396"/>
      <c r="I429" s="77" t="e">
        <f>#REF!+#REF!+#REF!+#REF!+#REF!+#REF!+#REF!</f>
        <v>#REF!</v>
      </c>
      <c r="J429" s="77" t="e">
        <f>#REF!+#REF!+#REF!+#REF!+#REF!+#REF!+#REF!</f>
        <v>#REF!</v>
      </c>
      <c r="K429" s="77" t="e">
        <f>#REF!+#REF!+#REF!+#REF!+#REF!+#REF!+#REF!</f>
        <v>#REF!</v>
      </c>
      <c r="L429" s="77" t="e">
        <f>#REF!+#REF!+#REF!+#REF!+#REF!+#REF!+#REF!</f>
        <v>#REF!</v>
      </c>
      <c r="M429" s="77"/>
      <c r="N429" s="129">
        <f>SUM(N394:N428)</f>
        <v>137.75084999999996</v>
      </c>
      <c r="P429" s="468"/>
    </row>
    <row r="430" spans="1:16" x14ac:dyDescent="0.2">
      <c r="A430" s="617" t="s">
        <v>85</v>
      </c>
      <c r="B430" s="618"/>
      <c r="C430" s="434"/>
      <c r="D430" s="434"/>
      <c r="E430" s="435"/>
      <c r="F430" s="435"/>
      <c r="G430" s="435"/>
      <c r="H430" s="436"/>
      <c r="I430" s="437" t="e">
        <f>I429+I392</f>
        <v>#REF!</v>
      </c>
      <c r="J430" s="437" t="e">
        <f>J429+J392</f>
        <v>#REF!</v>
      </c>
      <c r="K430" s="437" t="e">
        <f>K429+K392</f>
        <v>#REF!</v>
      </c>
      <c r="L430" s="437" t="e">
        <f>L429+L392</f>
        <v>#REF!</v>
      </c>
      <c r="M430" s="437"/>
      <c r="N430" s="438">
        <f>N429+N392</f>
        <v>210.11630999999994</v>
      </c>
      <c r="P430" s="468"/>
    </row>
    <row r="431" spans="1:16" ht="20.399999999999999" x14ac:dyDescent="0.2">
      <c r="A431" s="418" t="s">
        <v>1</v>
      </c>
      <c r="B431" s="391" t="s">
        <v>2</v>
      </c>
      <c r="C431" s="391"/>
      <c r="D431" s="391"/>
      <c r="E431" s="418" t="s">
        <v>3</v>
      </c>
      <c r="F431" s="418" t="s">
        <v>4</v>
      </c>
      <c r="G431" s="418" t="s">
        <v>5</v>
      </c>
      <c r="H431" s="418" t="s">
        <v>6</v>
      </c>
      <c r="I431" s="418" t="s">
        <v>7</v>
      </c>
      <c r="J431" s="418" t="s">
        <v>8</v>
      </c>
      <c r="K431" s="418" t="s">
        <v>9</v>
      </c>
      <c r="L431" s="418" t="s">
        <v>10</v>
      </c>
      <c r="M431" s="72" t="s">
        <v>11</v>
      </c>
      <c r="N431" s="128"/>
      <c r="P431" s="468"/>
    </row>
    <row r="432" spans="1:16" x14ac:dyDescent="0.2">
      <c r="A432" s="634" t="s">
        <v>346</v>
      </c>
      <c r="B432" s="635"/>
      <c r="C432" s="399"/>
      <c r="D432" s="399"/>
      <c r="E432" s="389"/>
      <c r="F432" s="389"/>
      <c r="G432" s="389"/>
      <c r="H432" s="389"/>
      <c r="I432" s="389"/>
      <c r="J432" s="389"/>
      <c r="K432" s="389"/>
      <c r="L432" s="389"/>
      <c r="M432" s="72"/>
      <c r="N432" s="128"/>
      <c r="P432" s="468"/>
    </row>
    <row r="433" spans="1:16" x14ac:dyDescent="0.2">
      <c r="A433" s="552" t="s">
        <v>14</v>
      </c>
      <c r="B433" s="553"/>
      <c r="C433" s="399"/>
      <c r="D433" s="399"/>
      <c r="E433" s="389"/>
      <c r="F433" s="389"/>
      <c r="G433" s="389"/>
      <c r="H433" s="389"/>
      <c r="I433" s="389"/>
      <c r="J433" s="389"/>
      <c r="K433" s="389"/>
      <c r="L433" s="389"/>
      <c r="M433" s="72"/>
      <c r="N433" s="128"/>
      <c r="P433" s="468"/>
    </row>
    <row r="434" spans="1:16" x14ac:dyDescent="0.2">
      <c r="A434" s="92" t="s">
        <v>303</v>
      </c>
      <c r="B434" s="537" t="s">
        <v>304</v>
      </c>
      <c r="C434" s="400"/>
      <c r="D434" s="400"/>
      <c r="E434" s="92" t="s">
        <v>305</v>
      </c>
      <c r="F434" s="92">
        <v>152</v>
      </c>
      <c r="G434" s="92">
        <v>152</v>
      </c>
      <c r="H434" s="92"/>
      <c r="I434" s="92">
        <v>25.38</v>
      </c>
      <c r="J434" s="92">
        <v>13.7</v>
      </c>
      <c r="K434" s="92">
        <v>3.04</v>
      </c>
      <c r="L434" s="92">
        <v>241.7</v>
      </c>
      <c r="M434" s="72">
        <v>310</v>
      </c>
      <c r="N434" s="128">
        <f t="shared" ref="N434:N497" si="11">F434*M434/1000</f>
        <v>47.12</v>
      </c>
      <c r="P434" s="468"/>
    </row>
    <row r="435" spans="1:16" x14ac:dyDescent="0.2">
      <c r="A435" s="92"/>
      <c r="B435" s="538"/>
      <c r="C435" s="401"/>
      <c r="D435" s="401"/>
      <c r="E435" s="92" t="s">
        <v>65</v>
      </c>
      <c r="F435" s="92">
        <v>20</v>
      </c>
      <c r="G435" s="92">
        <v>20</v>
      </c>
      <c r="H435" s="92"/>
      <c r="I435" s="92">
        <v>4.12</v>
      </c>
      <c r="J435" s="92">
        <v>0.44</v>
      </c>
      <c r="K435" s="92">
        <v>27.64</v>
      </c>
      <c r="L435" s="92">
        <v>133.6</v>
      </c>
      <c r="M435" s="72">
        <v>40</v>
      </c>
      <c r="N435" s="128">
        <f t="shared" si="11"/>
        <v>0.8</v>
      </c>
      <c r="P435" s="468"/>
    </row>
    <row r="436" spans="1:16" ht="11.25" customHeight="1" x14ac:dyDescent="0.2">
      <c r="A436" s="92"/>
      <c r="B436" s="390"/>
      <c r="C436" s="390">
        <v>75</v>
      </c>
      <c r="D436" s="390">
        <v>75</v>
      </c>
      <c r="E436" s="92" t="s">
        <v>92</v>
      </c>
      <c r="F436" s="92">
        <v>0.12</v>
      </c>
      <c r="G436" s="123" t="s">
        <v>306</v>
      </c>
      <c r="H436" s="92"/>
      <c r="I436" s="92">
        <v>0.63</v>
      </c>
      <c r="J436" s="92">
        <v>0.56999999999999995</v>
      </c>
      <c r="K436" s="92">
        <v>0.03</v>
      </c>
      <c r="L436" s="92">
        <v>6.83</v>
      </c>
      <c r="M436" s="72">
        <v>12</v>
      </c>
      <c r="N436" s="128">
        <f>F436*M436</f>
        <v>1.44</v>
      </c>
      <c r="P436" s="468"/>
    </row>
    <row r="437" spans="1:16" x14ac:dyDescent="0.2">
      <c r="A437" s="92"/>
      <c r="B437" s="390"/>
      <c r="C437" s="390"/>
      <c r="D437" s="390"/>
      <c r="E437" s="92" t="s">
        <v>307</v>
      </c>
      <c r="F437" s="102">
        <v>15</v>
      </c>
      <c r="G437" s="92">
        <v>15</v>
      </c>
      <c r="H437" s="92"/>
      <c r="I437" s="92" t="s">
        <v>21</v>
      </c>
      <c r="J437" s="92"/>
      <c r="K437" s="92">
        <v>19.96</v>
      </c>
      <c r="L437" s="92">
        <v>75.849999999999994</v>
      </c>
      <c r="M437" s="72">
        <v>80</v>
      </c>
      <c r="N437" s="128">
        <f t="shared" si="11"/>
        <v>1.2</v>
      </c>
      <c r="P437" s="468"/>
    </row>
    <row r="438" spans="1:16" x14ac:dyDescent="0.2">
      <c r="A438" s="92" t="s">
        <v>99</v>
      </c>
      <c r="B438" s="537" t="s">
        <v>308</v>
      </c>
      <c r="C438" s="400"/>
      <c r="D438" s="400"/>
      <c r="E438" s="92" t="s">
        <v>309</v>
      </c>
      <c r="F438" s="92">
        <v>1</v>
      </c>
      <c r="G438" s="92"/>
      <c r="H438" s="92"/>
      <c r="I438" s="92"/>
      <c r="J438" s="92"/>
      <c r="K438" s="92"/>
      <c r="L438" s="92"/>
      <c r="M438" s="72">
        <v>688</v>
      </c>
      <c r="N438" s="128">
        <f t="shared" si="11"/>
        <v>0.68799999999999994</v>
      </c>
      <c r="P438" s="468"/>
    </row>
    <row r="439" spans="1:16" x14ac:dyDescent="0.2">
      <c r="A439" s="92"/>
      <c r="B439" s="538"/>
      <c r="C439" s="401">
        <v>200</v>
      </c>
      <c r="D439" s="401">
        <v>200</v>
      </c>
      <c r="E439" s="92" t="s">
        <v>145</v>
      </c>
      <c r="F439" s="92">
        <v>100</v>
      </c>
      <c r="G439" s="92"/>
      <c r="H439" s="92"/>
      <c r="I439" s="92">
        <v>2.82</v>
      </c>
      <c r="J439" s="92">
        <v>3.2</v>
      </c>
      <c r="K439" s="92">
        <v>4.7300000000000004</v>
      </c>
      <c r="L439" s="92">
        <v>58</v>
      </c>
      <c r="M439" s="72">
        <v>65</v>
      </c>
      <c r="N439" s="128">
        <f t="shared" si="11"/>
        <v>6.5</v>
      </c>
      <c r="P439" s="468"/>
    </row>
    <row r="440" spans="1:16" x14ac:dyDescent="0.2">
      <c r="A440" s="92"/>
      <c r="B440" s="390"/>
      <c r="C440" s="390"/>
      <c r="D440" s="390"/>
      <c r="E440" s="92" t="s">
        <v>20</v>
      </c>
      <c r="F440" s="92">
        <v>15</v>
      </c>
      <c r="G440" s="92"/>
      <c r="H440" s="92"/>
      <c r="I440" s="92"/>
      <c r="J440" s="92"/>
      <c r="K440" s="92">
        <v>19.96</v>
      </c>
      <c r="L440" s="92">
        <v>75.8</v>
      </c>
      <c r="M440" s="72">
        <v>80</v>
      </c>
      <c r="N440" s="128">
        <f t="shared" si="11"/>
        <v>1.2</v>
      </c>
      <c r="P440" s="468"/>
    </row>
    <row r="441" spans="1:16" x14ac:dyDescent="0.2">
      <c r="A441" s="92" t="s">
        <v>15</v>
      </c>
      <c r="B441" s="537" t="s">
        <v>310</v>
      </c>
      <c r="C441" s="400"/>
      <c r="D441" s="400"/>
      <c r="E441" s="92" t="s">
        <v>17</v>
      </c>
      <c r="F441" s="92">
        <v>33.299999999999997</v>
      </c>
      <c r="G441" s="92"/>
      <c r="H441" s="92"/>
      <c r="I441" s="92">
        <v>2.4900000000000002</v>
      </c>
      <c r="J441" s="92">
        <v>0.16</v>
      </c>
      <c r="K441" s="92">
        <v>21.2</v>
      </c>
      <c r="L441" s="92">
        <v>105.4</v>
      </c>
      <c r="M441" s="72">
        <v>90</v>
      </c>
      <c r="N441" s="128">
        <f t="shared" si="11"/>
        <v>2.9969999999999994</v>
      </c>
      <c r="P441" s="468"/>
    </row>
    <row r="442" spans="1:16" x14ac:dyDescent="0.2">
      <c r="A442" s="92"/>
      <c r="B442" s="538"/>
      <c r="C442" s="401" t="s">
        <v>404</v>
      </c>
      <c r="D442" s="401" t="s">
        <v>405</v>
      </c>
      <c r="E442" s="92" t="s">
        <v>145</v>
      </c>
      <c r="F442" s="92">
        <v>73.8</v>
      </c>
      <c r="G442" s="92"/>
      <c r="H442" s="92"/>
      <c r="I442" s="92">
        <v>2.06</v>
      </c>
      <c r="J442" s="92">
        <v>7.82</v>
      </c>
      <c r="K442" s="92">
        <v>3.49</v>
      </c>
      <c r="L442" s="92">
        <v>38.380000000000003</v>
      </c>
      <c r="M442" s="72">
        <v>65</v>
      </c>
      <c r="N442" s="128">
        <f t="shared" si="11"/>
        <v>4.7969999999999997</v>
      </c>
      <c r="P442" s="468"/>
    </row>
    <row r="443" spans="1:16" x14ac:dyDescent="0.2">
      <c r="A443" s="92"/>
      <c r="B443" s="390"/>
      <c r="C443" s="390"/>
      <c r="D443" s="390"/>
      <c r="E443" s="92" t="s">
        <v>20</v>
      </c>
      <c r="F443" s="92">
        <v>7.5</v>
      </c>
      <c r="G443" s="92"/>
      <c r="H443" s="92"/>
      <c r="I443" s="92" t="s">
        <v>21</v>
      </c>
      <c r="J443" s="92" t="s">
        <v>21</v>
      </c>
      <c r="K443" s="92">
        <v>7.48</v>
      </c>
      <c r="L443" s="92">
        <v>28.42</v>
      </c>
      <c r="M443" s="72">
        <v>80</v>
      </c>
      <c r="N443" s="128">
        <f t="shared" si="11"/>
        <v>0.6</v>
      </c>
      <c r="P443" s="468"/>
    </row>
    <row r="444" spans="1:16" x14ac:dyDescent="0.2">
      <c r="A444" s="92"/>
      <c r="B444" s="390"/>
      <c r="C444" s="390"/>
      <c r="D444" s="390"/>
      <c r="E444" s="92" t="s">
        <v>22</v>
      </c>
      <c r="F444" s="92">
        <v>0.06</v>
      </c>
      <c r="G444" s="92"/>
      <c r="H444" s="92"/>
      <c r="I444" s="92" t="s">
        <v>21</v>
      </c>
      <c r="J444" s="92" t="s">
        <v>21</v>
      </c>
      <c r="K444" s="92" t="s">
        <v>21</v>
      </c>
      <c r="L444" s="92" t="s">
        <v>21</v>
      </c>
      <c r="M444" s="72">
        <v>16</v>
      </c>
      <c r="N444" s="128">
        <f t="shared" si="11"/>
        <v>9.5999999999999992E-4</v>
      </c>
      <c r="P444" s="468"/>
    </row>
    <row r="445" spans="1:16" x14ac:dyDescent="0.2">
      <c r="A445" s="92"/>
      <c r="B445" s="390"/>
      <c r="C445" s="390"/>
      <c r="D445" s="390"/>
      <c r="E445" s="92" t="s">
        <v>23</v>
      </c>
      <c r="F445" s="92">
        <v>5</v>
      </c>
      <c r="G445" s="92"/>
      <c r="H445" s="92"/>
      <c r="I445" s="92">
        <v>0.04</v>
      </c>
      <c r="J445" s="92">
        <v>3.63</v>
      </c>
      <c r="K445" s="92">
        <v>13.2</v>
      </c>
      <c r="L445" s="92">
        <v>28.43</v>
      </c>
      <c r="M445" s="72">
        <v>670</v>
      </c>
      <c r="N445" s="128">
        <f t="shared" si="11"/>
        <v>3.35</v>
      </c>
      <c r="P445" s="468"/>
    </row>
    <row r="446" spans="1:16" x14ac:dyDescent="0.2">
      <c r="A446" s="432"/>
      <c r="B446" s="541" t="s">
        <v>30</v>
      </c>
      <c r="C446" s="387">
        <v>70</v>
      </c>
      <c r="D446" s="387">
        <v>90</v>
      </c>
      <c r="E446" s="432" t="s">
        <v>31</v>
      </c>
      <c r="F446" s="432">
        <v>80</v>
      </c>
      <c r="G446" s="432">
        <v>80</v>
      </c>
      <c r="H446" s="396"/>
      <c r="I446" s="432">
        <v>6.96</v>
      </c>
      <c r="J446" s="432">
        <v>1.2</v>
      </c>
      <c r="K446" s="432">
        <v>32.96</v>
      </c>
      <c r="L446" s="432">
        <v>181</v>
      </c>
      <c r="M446" s="72">
        <v>60</v>
      </c>
      <c r="N446" s="128">
        <f t="shared" si="11"/>
        <v>4.8</v>
      </c>
      <c r="P446" s="468"/>
    </row>
    <row r="447" spans="1:16" x14ac:dyDescent="0.2">
      <c r="A447" s="432"/>
      <c r="B447" s="542"/>
      <c r="C447" s="398">
        <v>10</v>
      </c>
      <c r="D447" s="398">
        <v>10</v>
      </c>
      <c r="E447" s="432" t="s">
        <v>32</v>
      </c>
      <c r="F447" s="432">
        <v>10</v>
      </c>
      <c r="G447" s="432"/>
      <c r="H447" s="396"/>
      <c r="I447" s="432">
        <v>2.68</v>
      </c>
      <c r="J447" s="432">
        <v>2.57</v>
      </c>
      <c r="K447" s="432" t="s">
        <v>21</v>
      </c>
      <c r="L447" s="432">
        <v>33.79</v>
      </c>
      <c r="M447" s="72">
        <v>650</v>
      </c>
      <c r="N447" s="128">
        <f t="shared" si="11"/>
        <v>6.5</v>
      </c>
      <c r="P447" s="468"/>
    </row>
    <row r="448" spans="1:16" x14ac:dyDescent="0.2">
      <c r="A448" s="432"/>
      <c r="B448" s="409"/>
      <c r="C448" s="409">
        <v>10</v>
      </c>
      <c r="D448" s="409">
        <v>10</v>
      </c>
      <c r="E448" s="432" t="s">
        <v>33</v>
      </c>
      <c r="F448" s="432">
        <v>10</v>
      </c>
      <c r="G448" s="432"/>
      <c r="H448" s="396"/>
      <c r="I448" s="432">
        <v>0.08</v>
      </c>
      <c r="J448" s="432">
        <v>7.25</v>
      </c>
      <c r="K448" s="432">
        <v>0.26</v>
      </c>
      <c r="L448" s="432">
        <v>66.099999999999994</v>
      </c>
      <c r="M448" s="72">
        <v>670</v>
      </c>
      <c r="N448" s="128">
        <f t="shared" si="11"/>
        <v>6.7</v>
      </c>
      <c r="P448" s="468"/>
    </row>
    <row r="449" spans="1:16" ht="20.399999999999999" x14ac:dyDescent="0.2">
      <c r="A449" s="92"/>
      <c r="B449" s="390" t="s">
        <v>146</v>
      </c>
      <c r="C449" s="390">
        <v>120</v>
      </c>
      <c r="D449" s="390">
        <v>120</v>
      </c>
      <c r="E449" s="92" t="s">
        <v>147</v>
      </c>
      <c r="F449" s="92">
        <v>120</v>
      </c>
      <c r="G449" s="92">
        <v>120</v>
      </c>
      <c r="H449" s="92">
        <v>120</v>
      </c>
      <c r="I449" s="92">
        <v>1.8</v>
      </c>
      <c r="J449" s="92">
        <v>8.4000000000000005E-2</v>
      </c>
      <c r="K449" s="92">
        <v>17.2</v>
      </c>
      <c r="L449" s="92">
        <v>74.8</v>
      </c>
      <c r="M449" s="72">
        <v>170</v>
      </c>
      <c r="N449" s="128">
        <f t="shared" si="11"/>
        <v>20.399999999999999</v>
      </c>
      <c r="P449" s="468"/>
    </row>
    <row r="450" spans="1:16" x14ac:dyDescent="0.2">
      <c r="A450" s="432" t="s">
        <v>38</v>
      </c>
      <c r="B450" s="409" t="s">
        <v>437</v>
      </c>
      <c r="C450" s="409">
        <v>100</v>
      </c>
      <c r="D450" s="409">
        <v>100</v>
      </c>
      <c r="E450" s="432" t="s">
        <v>437</v>
      </c>
      <c r="F450" s="432">
        <v>200</v>
      </c>
      <c r="G450" s="432">
        <v>100</v>
      </c>
      <c r="H450" s="396">
        <v>100</v>
      </c>
      <c r="I450" s="432"/>
      <c r="J450" s="432"/>
      <c r="K450" s="432">
        <v>19</v>
      </c>
      <c r="L450" s="432">
        <v>75</v>
      </c>
      <c r="M450" s="72">
        <v>80</v>
      </c>
      <c r="N450" s="128">
        <f t="shared" si="11"/>
        <v>16</v>
      </c>
      <c r="P450" s="468"/>
    </row>
    <row r="451" spans="1:16" ht="20.399999999999999" x14ac:dyDescent="0.2">
      <c r="A451" s="92"/>
      <c r="B451" s="384" t="s">
        <v>40</v>
      </c>
      <c r="C451" s="384"/>
      <c r="D451" s="384"/>
      <c r="E451" s="92"/>
      <c r="F451" s="92"/>
      <c r="G451" s="92"/>
      <c r="H451" s="92"/>
      <c r="I451" s="116" t="e">
        <f>#REF!+#REF!+#REF!+#REF!+#REF!</f>
        <v>#REF!</v>
      </c>
      <c r="J451" s="116" t="e">
        <f>#REF!+#REF!+#REF!+#REF!+#REF!</f>
        <v>#REF!</v>
      </c>
      <c r="K451" s="116" t="e">
        <f>#REF!+#REF!+#REF!+#REF!+#REF!</f>
        <v>#REF!</v>
      </c>
      <c r="L451" s="116" t="e">
        <f>#REF!+#REF!+#REF!+#REF!+#REF!</f>
        <v>#REF!</v>
      </c>
      <c r="M451" s="116"/>
      <c r="N451" s="129">
        <f>SUM(N434:N450)</f>
        <v>125.09296000000001</v>
      </c>
      <c r="P451" s="468"/>
    </row>
    <row r="452" spans="1:16" x14ac:dyDescent="0.2">
      <c r="A452" s="389" t="s">
        <v>41</v>
      </c>
      <c r="B452" s="390"/>
      <c r="C452" s="390"/>
      <c r="D452" s="390"/>
      <c r="E452" s="92"/>
      <c r="F452" s="92"/>
      <c r="G452" s="92"/>
      <c r="H452" s="92"/>
      <c r="I452" s="92"/>
      <c r="J452" s="92"/>
      <c r="K452" s="92"/>
      <c r="L452" s="108" t="s">
        <v>21</v>
      </c>
      <c r="M452" s="72"/>
      <c r="N452" s="128"/>
      <c r="P452" s="468"/>
    </row>
    <row r="453" spans="1:16" x14ac:dyDescent="0.2">
      <c r="A453" s="92" t="s">
        <v>311</v>
      </c>
      <c r="B453" s="537" t="s">
        <v>312</v>
      </c>
      <c r="C453" s="400"/>
      <c r="D453" s="400"/>
      <c r="E453" s="92" t="s">
        <v>51</v>
      </c>
      <c r="F453" s="92">
        <v>116</v>
      </c>
      <c r="G453" s="92">
        <v>84</v>
      </c>
      <c r="H453" s="92"/>
      <c r="I453" s="102">
        <v>2.3199999999999998</v>
      </c>
      <c r="J453" s="92">
        <v>0.33</v>
      </c>
      <c r="K453" s="92">
        <v>14.69</v>
      </c>
      <c r="L453" s="108">
        <v>66.819999999999993</v>
      </c>
      <c r="M453" s="72">
        <v>35</v>
      </c>
      <c r="N453" s="128">
        <f t="shared" si="11"/>
        <v>4.0599999999999996</v>
      </c>
      <c r="P453" s="468"/>
    </row>
    <row r="454" spans="1:16" x14ac:dyDescent="0.2">
      <c r="A454" s="92"/>
      <c r="B454" s="555"/>
      <c r="C454" s="410">
        <v>80</v>
      </c>
      <c r="D454" s="410">
        <v>120</v>
      </c>
      <c r="E454" s="92" t="s">
        <v>53</v>
      </c>
      <c r="F454" s="92">
        <v>20.2</v>
      </c>
      <c r="G454" s="92">
        <v>17</v>
      </c>
      <c r="H454" s="92"/>
      <c r="I454" s="92">
        <v>0.34</v>
      </c>
      <c r="J454" s="92" t="s">
        <v>21</v>
      </c>
      <c r="K454" s="92">
        <v>8.26</v>
      </c>
      <c r="L454" s="108">
        <v>8.26</v>
      </c>
      <c r="M454" s="72">
        <v>40</v>
      </c>
      <c r="N454" s="128">
        <f t="shared" si="11"/>
        <v>0.80800000000000005</v>
      </c>
      <c r="P454" s="468"/>
    </row>
    <row r="455" spans="1:16" ht="12.75" customHeight="1" x14ac:dyDescent="0.2">
      <c r="A455" s="92"/>
      <c r="B455" s="538"/>
      <c r="C455" s="401"/>
      <c r="D455" s="401"/>
      <c r="E455" s="92" t="s">
        <v>52</v>
      </c>
      <c r="F455" s="92">
        <v>10</v>
      </c>
      <c r="G455" s="92">
        <v>10</v>
      </c>
      <c r="H455" s="92"/>
      <c r="I455" s="92" t="s">
        <v>21</v>
      </c>
      <c r="J455" s="92">
        <v>9.98</v>
      </c>
      <c r="K455" s="92" t="s">
        <v>21</v>
      </c>
      <c r="L455" s="102">
        <v>89.9</v>
      </c>
      <c r="M455" s="72">
        <v>140</v>
      </c>
      <c r="N455" s="128">
        <f t="shared" si="11"/>
        <v>1.4</v>
      </c>
      <c r="P455" s="468"/>
    </row>
    <row r="456" spans="1:16" x14ac:dyDescent="0.2">
      <c r="A456" s="92"/>
      <c r="B456" s="390"/>
      <c r="C456" s="390"/>
      <c r="D456" s="390"/>
      <c r="E456" s="92" t="s">
        <v>22</v>
      </c>
      <c r="F456" s="92">
        <v>1</v>
      </c>
      <c r="G456" s="92">
        <v>1</v>
      </c>
      <c r="H456" s="92"/>
      <c r="I456" s="92" t="s">
        <v>21</v>
      </c>
      <c r="J456" s="92" t="s">
        <v>21</v>
      </c>
      <c r="K456" s="92" t="s">
        <v>21</v>
      </c>
      <c r="L456" s="108">
        <v>13.5</v>
      </c>
      <c r="M456" s="72">
        <v>16</v>
      </c>
      <c r="N456" s="128">
        <f t="shared" si="11"/>
        <v>1.6E-2</v>
      </c>
      <c r="P456" s="468"/>
    </row>
    <row r="457" spans="1:16" x14ac:dyDescent="0.2">
      <c r="A457" s="92"/>
      <c r="B457" s="390"/>
      <c r="C457" s="390"/>
      <c r="D457" s="390"/>
      <c r="E457" s="92" t="s">
        <v>54</v>
      </c>
      <c r="F457" s="92">
        <v>31.3</v>
      </c>
      <c r="G457" s="92">
        <v>25</v>
      </c>
      <c r="H457" s="92"/>
      <c r="I457" s="92">
        <v>0.25</v>
      </c>
      <c r="J457" s="92">
        <v>0.03</v>
      </c>
      <c r="K457" s="92">
        <v>0.71</v>
      </c>
      <c r="L457" s="92">
        <v>3.3</v>
      </c>
      <c r="M457" s="72">
        <v>137</v>
      </c>
      <c r="N457" s="128">
        <f t="shared" si="11"/>
        <v>4.2881</v>
      </c>
      <c r="P457" s="468"/>
    </row>
    <row r="458" spans="1:16" x14ac:dyDescent="0.2">
      <c r="A458" s="92"/>
      <c r="B458" s="390"/>
      <c r="C458" s="390"/>
      <c r="D458" s="390"/>
      <c r="E458" s="92" t="s">
        <v>44</v>
      </c>
      <c r="F458" s="92">
        <v>12.6</v>
      </c>
      <c r="G458" s="92">
        <v>10</v>
      </c>
      <c r="H458" s="92"/>
      <c r="I458" s="92">
        <v>0.13</v>
      </c>
      <c r="J458" s="92">
        <v>0.01</v>
      </c>
      <c r="K458" s="92">
        <v>0.71</v>
      </c>
      <c r="L458" s="92">
        <v>4.0999999999999996</v>
      </c>
      <c r="M458" s="72">
        <v>45</v>
      </c>
      <c r="N458" s="128">
        <f t="shared" si="11"/>
        <v>0.56699999999999995</v>
      </c>
      <c r="P458" s="468"/>
    </row>
    <row r="459" spans="1:16" x14ac:dyDescent="0.2">
      <c r="A459" s="432" t="s">
        <v>171</v>
      </c>
      <c r="B459" s="531" t="s">
        <v>172</v>
      </c>
      <c r="C459" s="409"/>
      <c r="D459" s="409"/>
      <c r="E459" s="432" t="s">
        <v>50</v>
      </c>
      <c r="F459" s="432">
        <v>62.5</v>
      </c>
      <c r="G459" s="432">
        <v>50</v>
      </c>
      <c r="H459" s="396"/>
      <c r="I459" s="432">
        <v>0.15</v>
      </c>
      <c r="J459" s="432">
        <v>0.05</v>
      </c>
      <c r="K459" s="432">
        <v>2.85</v>
      </c>
      <c r="L459" s="432">
        <v>13.5</v>
      </c>
      <c r="M459" s="72">
        <v>40</v>
      </c>
      <c r="N459" s="128">
        <f t="shared" si="11"/>
        <v>2.5</v>
      </c>
      <c r="P459" s="468"/>
    </row>
    <row r="460" spans="1:16" x14ac:dyDescent="0.2">
      <c r="A460" s="432"/>
      <c r="B460" s="531"/>
      <c r="C460" s="409" t="s">
        <v>58</v>
      </c>
      <c r="D460" s="409" t="s">
        <v>58</v>
      </c>
      <c r="E460" s="432" t="s">
        <v>44</v>
      </c>
      <c r="F460" s="432">
        <v>12.5</v>
      </c>
      <c r="G460" s="432">
        <v>10</v>
      </c>
      <c r="H460" s="396"/>
      <c r="I460" s="432">
        <v>0.12</v>
      </c>
      <c r="J460" s="432">
        <v>0.05</v>
      </c>
      <c r="K460" s="432">
        <v>6.3</v>
      </c>
      <c r="L460" s="432">
        <v>3.4</v>
      </c>
      <c r="M460" s="72">
        <v>45</v>
      </c>
      <c r="N460" s="128">
        <f t="shared" si="11"/>
        <v>0.5625</v>
      </c>
      <c r="P460" s="468"/>
    </row>
    <row r="461" spans="1:16" x14ac:dyDescent="0.2">
      <c r="A461" s="432"/>
      <c r="B461" s="409"/>
      <c r="C461" s="409"/>
      <c r="D461" s="409"/>
      <c r="E461" s="432" t="s">
        <v>53</v>
      </c>
      <c r="F461" s="432">
        <v>12</v>
      </c>
      <c r="G461" s="432">
        <v>10</v>
      </c>
      <c r="H461" s="396"/>
      <c r="I461" s="432">
        <v>0.6</v>
      </c>
      <c r="J461" s="432">
        <v>0.12</v>
      </c>
      <c r="K461" s="432">
        <v>4.8899999999999997</v>
      </c>
      <c r="L461" s="432">
        <v>24.6</v>
      </c>
      <c r="M461" s="72">
        <v>40</v>
      </c>
      <c r="N461" s="128">
        <f t="shared" si="11"/>
        <v>0.48</v>
      </c>
      <c r="P461" s="468"/>
    </row>
    <row r="462" spans="1:16" x14ac:dyDescent="0.2">
      <c r="A462" s="432"/>
      <c r="B462" s="409"/>
      <c r="C462" s="409"/>
      <c r="D462" s="409"/>
      <c r="E462" s="432" t="s">
        <v>51</v>
      </c>
      <c r="F462" s="432">
        <v>40</v>
      </c>
      <c r="G462" s="432">
        <v>30</v>
      </c>
      <c r="H462" s="396"/>
      <c r="I462" s="432">
        <v>0.8</v>
      </c>
      <c r="J462" s="432">
        <v>0.11</v>
      </c>
      <c r="K462" s="432">
        <v>0.37</v>
      </c>
      <c r="L462" s="432">
        <v>23.04</v>
      </c>
      <c r="M462" s="72">
        <v>35</v>
      </c>
      <c r="N462" s="128">
        <f t="shared" si="11"/>
        <v>1.4</v>
      </c>
      <c r="P462" s="468"/>
    </row>
    <row r="463" spans="1:16" x14ac:dyDescent="0.2">
      <c r="A463" s="432"/>
      <c r="B463" s="409"/>
      <c r="C463" s="409"/>
      <c r="D463" s="409"/>
      <c r="E463" s="432" t="s">
        <v>452</v>
      </c>
      <c r="F463" s="432">
        <v>5</v>
      </c>
      <c r="G463" s="432">
        <v>5</v>
      </c>
      <c r="H463" s="396"/>
      <c r="I463" s="432"/>
      <c r="J463" s="432"/>
      <c r="K463" s="432"/>
      <c r="L463" s="432"/>
      <c r="M463" s="72">
        <v>175</v>
      </c>
      <c r="N463" s="128">
        <f t="shared" si="11"/>
        <v>0.875</v>
      </c>
      <c r="P463" s="468"/>
    </row>
    <row r="464" spans="1:16" x14ac:dyDescent="0.2">
      <c r="A464" s="432"/>
      <c r="B464" s="409"/>
      <c r="C464" s="409"/>
      <c r="D464" s="409"/>
      <c r="E464" s="432" t="s">
        <v>52</v>
      </c>
      <c r="F464" s="432">
        <v>5</v>
      </c>
      <c r="G464" s="432">
        <v>5</v>
      </c>
      <c r="H464" s="396"/>
      <c r="I464" s="432"/>
      <c r="J464" s="432">
        <v>4.99</v>
      </c>
      <c r="K464" s="432"/>
      <c r="L464" s="432">
        <v>44.95</v>
      </c>
      <c r="M464" s="72">
        <v>140</v>
      </c>
      <c r="N464" s="128">
        <f t="shared" si="11"/>
        <v>0.7</v>
      </c>
      <c r="P464" s="468"/>
    </row>
    <row r="465" spans="1:16" x14ac:dyDescent="0.2">
      <c r="A465" s="432"/>
      <c r="B465" s="409"/>
      <c r="C465" s="409"/>
      <c r="D465" s="409"/>
      <c r="E465" s="432" t="s">
        <v>22</v>
      </c>
      <c r="F465" s="432">
        <v>1</v>
      </c>
      <c r="G465" s="432"/>
      <c r="H465" s="396"/>
      <c r="I465" s="432">
        <v>0.8</v>
      </c>
      <c r="J465" s="432">
        <v>0.2</v>
      </c>
      <c r="K465" s="432"/>
      <c r="L465" s="432">
        <v>6</v>
      </c>
      <c r="M465" s="72">
        <v>16</v>
      </c>
      <c r="N465" s="128">
        <f t="shared" si="11"/>
        <v>1.6E-2</v>
      </c>
      <c r="P465" s="468"/>
    </row>
    <row r="466" spans="1:16" x14ac:dyDescent="0.2">
      <c r="A466" s="432"/>
      <c r="B466" s="409"/>
      <c r="C466" s="409"/>
      <c r="D466" s="409"/>
      <c r="E466" s="432" t="s">
        <v>155</v>
      </c>
      <c r="F466" s="432">
        <v>40</v>
      </c>
      <c r="G466" s="432">
        <v>40</v>
      </c>
      <c r="H466" s="396"/>
      <c r="I466" s="432">
        <v>10</v>
      </c>
      <c r="J466" s="432">
        <v>6.48</v>
      </c>
      <c r="K466" s="432" t="s">
        <v>21</v>
      </c>
      <c r="L466" s="432">
        <v>88.29</v>
      </c>
      <c r="M466" s="72">
        <v>440</v>
      </c>
      <c r="N466" s="128">
        <f t="shared" si="11"/>
        <v>17.600000000000001</v>
      </c>
      <c r="P466" s="468"/>
    </row>
    <row r="467" spans="1:16" x14ac:dyDescent="0.2">
      <c r="A467" s="432"/>
      <c r="B467" s="409"/>
      <c r="C467" s="409"/>
      <c r="D467" s="409"/>
      <c r="E467" s="432" t="s">
        <v>57</v>
      </c>
      <c r="F467" s="432">
        <v>10</v>
      </c>
      <c r="G467" s="432">
        <v>10</v>
      </c>
      <c r="H467" s="396">
        <v>10</v>
      </c>
      <c r="I467" s="432">
        <v>0.28000000000000003</v>
      </c>
      <c r="J467" s="432">
        <v>2</v>
      </c>
      <c r="K467" s="432">
        <v>0.32</v>
      </c>
      <c r="L467" s="432">
        <v>20.64</v>
      </c>
      <c r="M467" s="72">
        <v>192</v>
      </c>
      <c r="N467" s="128">
        <f t="shared" si="11"/>
        <v>1.92</v>
      </c>
      <c r="P467" s="468"/>
    </row>
    <row r="468" spans="1:16" x14ac:dyDescent="0.2">
      <c r="A468" s="92" t="s">
        <v>313</v>
      </c>
      <c r="B468" s="400" t="s">
        <v>314</v>
      </c>
      <c r="C468" s="400">
        <v>50</v>
      </c>
      <c r="D468" s="400">
        <v>75</v>
      </c>
      <c r="E468" s="92" t="s">
        <v>438</v>
      </c>
      <c r="F468" s="92">
        <v>129</v>
      </c>
      <c r="G468" s="92">
        <v>75</v>
      </c>
      <c r="H468" s="92"/>
      <c r="I468" s="92">
        <v>27.4</v>
      </c>
      <c r="J468" s="92">
        <v>5.24</v>
      </c>
      <c r="K468" s="92" t="s">
        <v>21</v>
      </c>
      <c r="L468" s="92">
        <v>110</v>
      </c>
      <c r="M468" s="72">
        <v>450</v>
      </c>
      <c r="N468" s="128">
        <f t="shared" si="11"/>
        <v>58.05</v>
      </c>
      <c r="P468" s="468"/>
    </row>
    <row r="469" spans="1:16" x14ac:dyDescent="0.2">
      <c r="A469" s="92"/>
      <c r="B469" s="390"/>
      <c r="C469" s="390"/>
      <c r="D469" s="390"/>
      <c r="E469" s="92" t="s">
        <v>22</v>
      </c>
      <c r="F469" s="92">
        <v>2</v>
      </c>
      <c r="G469" s="92">
        <v>2</v>
      </c>
      <c r="H469" s="92"/>
      <c r="I469" s="92" t="s">
        <v>21</v>
      </c>
      <c r="J469" s="92" t="s">
        <v>21</v>
      </c>
      <c r="K469" s="92" t="s">
        <v>21</v>
      </c>
      <c r="L469" s="92">
        <v>47.68</v>
      </c>
      <c r="M469" s="72">
        <v>16</v>
      </c>
      <c r="N469" s="128">
        <f t="shared" si="11"/>
        <v>3.2000000000000001E-2</v>
      </c>
      <c r="P469" s="468"/>
    </row>
    <row r="470" spans="1:16" ht="12.75" customHeight="1" x14ac:dyDescent="0.2">
      <c r="A470" s="92"/>
      <c r="B470" s="390"/>
      <c r="C470" s="390"/>
      <c r="D470" s="390"/>
      <c r="E470" s="92" t="s">
        <v>52</v>
      </c>
      <c r="F470" s="92">
        <v>6</v>
      </c>
      <c r="G470" s="92">
        <v>6</v>
      </c>
      <c r="H470" s="92"/>
      <c r="I470" s="92" t="s">
        <v>21</v>
      </c>
      <c r="J470" s="92">
        <v>5.99</v>
      </c>
      <c r="K470" s="92" t="s">
        <v>21</v>
      </c>
      <c r="L470" s="92">
        <v>53.94</v>
      </c>
      <c r="M470" s="72">
        <v>140</v>
      </c>
      <c r="N470" s="128">
        <f t="shared" si="11"/>
        <v>0.84</v>
      </c>
      <c r="P470" s="468"/>
    </row>
    <row r="471" spans="1:16" x14ac:dyDescent="0.2">
      <c r="A471" s="92"/>
      <c r="B471" s="390"/>
      <c r="C471" s="390"/>
      <c r="D471" s="390"/>
      <c r="E471" s="92" t="s">
        <v>77</v>
      </c>
      <c r="F471" s="92">
        <v>6</v>
      </c>
      <c r="G471" s="92">
        <v>6</v>
      </c>
      <c r="H471" s="92"/>
      <c r="I471" s="92">
        <v>0.62</v>
      </c>
      <c r="J471" s="92">
        <v>0.06</v>
      </c>
      <c r="K471" s="92">
        <v>4.1360000000000001</v>
      </c>
      <c r="L471" s="92">
        <v>20.04</v>
      </c>
      <c r="M471" s="72">
        <v>40</v>
      </c>
      <c r="N471" s="128">
        <f t="shared" si="11"/>
        <v>0.24</v>
      </c>
      <c r="P471" s="468"/>
    </row>
    <row r="472" spans="1:16" x14ac:dyDescent="0.2">
      <c r="A472" s="92" t="s">
        <v>268</v>
      </c>
      <c r="B472" s="537" t="s">
        <v>269</v>
      </c>
      <c r="C472" s="400"/>
      <c r="D472" s="400"/>
      <c r="E472" s="92" t="s">
        <v>187</v>
      </c>
      <c r="F472" s="92">
        <v>34</v>
      </c>
      <c r="G472" s="92">
        <v>34</v>
      </c>
      <c r="H472" s="92">
        <v>100</v>
      </c>
      <c r="I472" s="92">
        <v>3.5</v>
      </c>
      <c r="J472" s="92">
        <v>0.37</v>
      </c>
      <c r="K472" s="92">
        <v>23.6</v>
      </c>
      <c r="L472" s="92">
        <v>124.5</v>
      </c>
      <c r="M472" s="72">
        <v>50</v>
      </c>
      <c r="N472" s="128">
        <f t="shared" si="11"/>
        <v>1.7</v>
      </c>
      <c r="P472" s="468"/>
    </row>
    <row r="473" spans="1:16" x14ac:dyDescent="0.2">
      <c r="A473" s="92"/>
      <c r="B473" s="538"/>
      <c r="C473" s="401">
        <v>80</v>
      </c>
      <c r="D473" s="401">
        <v>120</v>
      </c>
      <c r="E473" s="92" t="s">
        <v>22</v>
      </c>
      <c r="F473" s="92">
        <v>2</v>
      </c>
      <c r="G473" s="92">
        <v>2</v>
      </c>
      <c r="H473" s="92"/>
      <c r="I473" s="92" t="s">
        <v>21</v>
      </c>
      <c r="J473" s="92" t="s">
        <v>21</v>
      </c>
      <c r="K473" s="92" t="s">
        <v>21</v>
      </c>
      <c r="L473" s="92" t="s">
        <v>21</v>
      </c>
      <c r="M473" s="72">
        <v>16</v>
      </c>
      <c r="N473" s="128">
        <f t="shared" si="11"/>
        <v>3.2000000000000001E-2</v>
      </c>
      <c r="P473" s="468"/>
    </row>
    <row r="474" spans="1:16" x14ac:dyDescent="0.2">
      <c r="A474" s="92"/>
      <c r="B474" s="390"/>
      <c r="C474" s="390"/>
      <c r="D474" s="390"/>
      <c r="E474" s="92" t="s">
        <v>23</v>
      </c>
      <c r="F474" s="92">
        <v>3.5</v>
      </c>
      <c r="G474" s="92">
        <v>3.5</v>
      </c>
      <c r="H474" s="92"/>
      <c r="I474" s="92">
        <v>0.02</v>
      </c>
      <c r="J474" s="92">
        <v>2.5</v>
      </c>
      <c r="K474" s="92">
        <v>0.04</v>
      </c>
      <c r="L474" s="92">
        <v>23.1</v>
      </c>
      <c r="M474" s="72">
        <v>670</v>
      </c>
      <c r="N474" s="128">
        <f t="shared" si="11"/>
        <v>2.3450000000000002</v>
      </c>
      <c r="P474" s="468"/>
    </row>
    <row r="475" spans="1:16" x14ac:dyDescent="0.2">
      <c r="A475" s="432" t="s">
        <v>182</v>
      </c>
      <c r="B475" s="541" t="s">
        <v>183</v>
      </c>
      <c r="C475" s="387"/>
      <c r="D475" s="387"/>
      <c r="E475" s="432" t="s">
        <v>46</v>
      </c>
      <c r="F475" s="432">
        <v>25</v>
      </c>
      <c r="G475" s="432">
        <v>22</v>
      </c>
      <c r="H475" s="396"/>
      <c r="I475" s="432">
        <v>0.1</v>
      </c>
      <c r="J475" s="432">
        <v>0.09</v>
      </c>
      <c r="K475" s="432">
        <v>2.2000000000000002</v>
      </c>
      <c r="L475" s="432">
        <v>9.9</v>
      </c>
      <c r="M475" s="72">
        <v>100</v>
      </c>
      <c r="N475" s="128">
        <f t="shared" si="11"/>
        <v>2.5</v>
      </c>
      <c r="P475" s="468"/>
    </row>
    <row r="476" spans="1:16" x14ac:dyDescent="0.2">
      <c r="A476" s="432"/>
      <c r="B476" s="542"/>
      <c r="C476" s="398">
        <v>200</v>
      </c>
      <c r="D476" s="398">
        <v>200</v>
      </c>
      <c r="E476" s="432" t="s">
        <v>20</v>
      </c>
      <c r="F476" s="432">
        <v>20</v>
      </c>
      <c r="G476" s="432">
        <v>20</v>
      </c>
      <c r="H476" s="396"/>
      <c r="I476" s="432"/>
      <c r="J476" s="432"/>
      <c r="K476" s="432">
        <v>19.96</v>
      </c>
      <c r="L476" s="432">
        <v>75.8</v>
      </c>
      <c r="M476" s="72">
        <v>80</v>
      </c>
      <c r="N476" s="128">
        <f t="shared" si="11"/>
        <v>1.6</v>
      </c>
      <c r="P476" s="468"/>
    </row>
    <row r="477" spans="1:16" x14ac:dyDescent="0.2">
      <c r="A477" s="92"/>
      <c r="B477" s="409" t="s">
        <v>72</v>
      </c>
      <c r="C477" s="409" t="s">
        <v>378</v>
      </c>
      <c r="D477" s="409" t="s">
        <v>379</v>
      </c>
      <c r="E477" s="83" t="s">
        <v>73</v>
      </c>
      <c r="F477" s="83">
        <v>40</v>
      </c>
      <c r="G477" s="83">
        <v>40</v>
      </c>
      <c r="H477" s="84">
        <v>40</v>
      </c>
      <c r="I477" s="432">
        <v>3.48</v>
      </c>
      <c r="J477" s="432">
        <v>0.6</v>
      </c>
      <c r="K477" s="432">
        <v>16</v>
      </c>
      <c r="L477" s="432">
        <v>83.6</v>
      </c>
      <c r="M477" s="72">
        <v>60</v>
      </c>
      <c r="N477" s="128">
        <f t="shared" si="11"/>
        <v>2.4</v>
      </c>
      <c r="P477" s="468"/>
    </row>
    <row r="478" spans="1:16" x14ac:dyDescent="0.2">
      <c r="A478" s="92"/>
      <c r="B478" s="409"/>
      <c r="C478" s="409"/>
      <c r="D478" s="409"/>
      <c r="E478" s="432" t="s">
        <v>74</v>
      </c>
      <c r="F478" s="432">
        <v>80</v>
      </c>
      <c r="G478" s="432">
        <v>80</v>
      </c>
      <c r="H478" s="396">
        <v>80</v>
      </c>
      <c r="I478" s="432">
        <v>5.28</v>
      </c>
      <c r="J478" s="432">
        <v>0.96</v>
      </c>
      <c r="K478" s="432">
        <v>28.24</v>
      </c>
      <c r="L478" s="432">
        <v>144.80000000000001</v>
      </c>
      <c r="M478" s="72">
        <v>51</v>
      </c>
      <c r="N478" s="128">
        <f t="shared" si="11"/>
        <v>4.08</v>
      </c>
      <c r="P478" s="468"/>
    </row>
    <row r="479" spans="1:16" x14ac:dyDescent="0.2">
      <c r="A479" s="92" t="s">
        <v>240</v>
      </c>
      <c r="B479" s="537" t="s">
        <v>301</v>
      </c>
      <c r="C479" s="400"/>
      <c r="D479" s="400"/>
      <c r="E479" s="92" t="s">
        <v>130</v>
      </c>
      <c r="F479" s="92">
        <v>1.74</v>
      </c>
      <c r="G479" s="92"/>
      <c r="H479" s="92"/>
      <c r="I479" s="92">
        <v>0.17</v>
      </c>
      <c r="J479" s="92">
        <v>0.02</v>
      </c>
      <c r="K479" s="92">
        <v>1.19</v>
      </c>
      <c r="L479" s="92">
        <v>6.81</v>
      </c>
      <c r="M479" s="72">
        <v>40</v>
      </c>
      <c r="N479" s="128">
        <f t="shared" si="11"/>
        <v>6.9599999999999995E-2</v>
      </c>
      <c r="P479" s="468"/>
    </row>
    <row r="480" spans="1:16" x14ac:dyDescent="0.2">
      <c r="A480" s="92"/>
      <c r="B480" s="538"/>
      <c r="C480" s="401">
        <v>75</v>
      </c>
      <c r="D480" s="401">
        <v>75</v>
      </c>
      <c r="E480" s="92" t="s">
        <v>65</v>
      </c>
      <c r="F480" s="92">
        <v>37</v>
      </c>
      <c r="G480" s="92"/>
      <c r="H480" s="92"/>
      <c r="I480" s="92">
        <v>3.81</v>
      </c>
      <c r="J480" s="92">
        <v>0.4</v>
      </c>
      <c r="K480" s="92">
        <v>25.48</v>
      </c>
      <c r="L480" s="92">
        <v>123.6</v>
      </c>
      <c r="M480" s="72">
        <v>40</v>
      </c>
      <c r="N480" s="128">
        <f t="shared" si="11"/>
        <v>1.48</v>
      </c>
      <c r="P480" s="468"/>
    </row>
    <row r="481" spans="1:16" x14ac:dyDescent="0.2">
      <c r="A481" s="92"/>
      <c r="B481" s="390"/>
      <c r="C481" s="390"/>
      <c r="D481" s="390"/>
      <c r="E481" s="92" t="s">
        <v>20</v>
      </c>
      <c r="F481" s="92">
        <v>20</v>
      </c>
      <c r="G481" s="92"/>
      <c r="H481" s="92"/>
      <c r="I481" s="92" t="s">
        <v>21</v>
      </c>
      <c r="J481" s="92" t="s">
        <v>21</v>
      </c>
      <c r="K481" s="92">
        <v>19.96</v>
      </c>
      <c r="L481" s="92">
        <v>75.8</v>
      </c>
      <c r="M481" s="72">
        <v>80</v>
      </c>
      <c r="N481" s="128">
        <f t="shared" si="11"/>
        <v>1.6</v>
      </c>
      <c r="P481" s="468"/>
    </row>
    <row r="482" spans="1:16" x14ac:dyDescent="0.2">
      <c r="A482" s="92"/>
      <c r="B482" s="390"/>
      <c r="C482" s="390"/>
      <c r="D482" s="390"/>
      <c r="E482" s="92" t="s">
        <v>23</v>
      </c>
      <c r="F482" s="92">
        <v>1.68</v>
      </c>
      <c r="G482" s="92"/>
      <c r="H482" s="92"/>
      <c r="I482" s="92">
        <v>0.01</v>
      </c>
      <c r="J482" s="92">
        <v>1.22</v>
      </c>
      <c r="K482" s="92">
        <v>0.04</v>
      </c>
      <c r="L482" s="92">
        <v>11.1</v>
      </c>
      <c r="M482" s="72">
        <v>670</v>
      </c>
      <c r="N482" s="128">
        <f t="shared" si="11"/>
        <v>1.1255999999999999</v>
      </c>
      <c r="P482" s="468"/>
    </row>
    <row r="483" spans="1:16" x14ac:dyDescent="0.2">
      <c r="A483" s="92"/>
      <c r="B483" s="390"/>
      <c r="C483" s="390"/>
      <c r="D483" s="390"/>
      <c r="E483" s="92" t="s">
        <v>92</v>
      </c>
      <c r="F483" s="92">
        <v>0.48</v>
      </c>
      <c r="G483" s="92"/>
      <c r="H483" s="92"/>
      <c r="I483" s="92">
        <v>2.54</v>
      </c>
      <c r="J483" s="92">
        <v>2.2999999999999998</v>
      </c>
      <c r="K483" s="92">
        <v>0.14000000000000001</v>
      </c>
      <c r="L483" s="92">
        <v>31.4</v>
      </c>
      <c r="M483" s="72">
        <v>12</v>
      </c>
      <c r="N483" s="128">
        <f>F483*M483</f>
        <v>5.76</v>
      </c>
      <c r="P483" s="468"/>
    </row>
    <row r="484" spans="1:16" x14ac:dyDescent="0.2">
      <c r="A484" s="92"/>
      <c r="B484" s="390"/>
      <c r="C484" s="390"/>
      <c r="D484" s="390"/>
      <c r="E484" s="92" t="s">
        <v>22</v>
      </c>
      <c r="F484" s="92">
        <v>0.05</v>
      </c>
      <c r="G484" s="92"/>
      <c r="H484" s="92"/>
      <c r="I484" s="92" t="s">
        <v>21</v>
      </c>
      <c r="J484" s="92" t="s">
        <v>21</v>
      </c>
      <c r="K484" s="92" t="s">
        <v>21</v>
      </c>
      <c r="L484" s="92" t="s">
        <v>21</v>
      </c>
      <c r="M484" s="72">
        <v>16</v>
      </c>
      <c r="N484" s="128">
        <f t="shared" si="11"/>
        <v>8.0000000000000004E-4</v>
      </c>
      <c r="P484" s="468"/>
    </row>
    <row r="485" spans="1:16" x14ac:dyDescent="0.2">
      <c r="A485" s="92"/>
      <c r="B485" s="390"/>
      <c r="C485" s="390"/>
      <c r="D485" s="390"/>
      <c r="E485" s="92" t="s">
        <v>129</v>
      </c>
      <c r="F485" s="92">
        <v>1.1000000000000001</v>
      </c>
      <c r="G485" s="92"/>
      <c r="H485" s="92"/>
      <c r="I485" s="92" t="s">
        <v>21</v>
      </c>
      <c r="J485" s="92" t="s">
        <v>21</v>
      </c>
      <c r="K485" s="92" t="s">
        <v>21</v>
      </c>
      <c r="L485" s="92" t="s">
        <v>21</v>
      </c>
      <c r="M485" s="72">
        <v>400</v>
      </c>
      <c r="N485" s="128">
        <f t="shared" si="11"/>
        <v>0.44000000000000006</v>
      </c>
      <c r="P485" s="468"/>
    </row>
    <row r="486" spans="1:16" x14ac:dyDescent="0.2">
      <c r="A486" s="92"/>
      <c r="B486" s="390"/>
      <c r="C486" s="390"/>
      <c r="D486" s="390"/>
      <c r="E486" s="92" t="s">
        <v>302</v>
      </c>
      <c r="F486" s="92">
        <v>30</v>
      </c>
      <c r="G486" s="92"/>
      <c r="H486" s="92"/>
      <c r="I486" s="92">
        <v>2.08</v>
      </c>
      <c r="J486" s="92" t="s">
        <v>21</v>
      </c>
      <c r="K486" s="92">
        <v>19.59</v>
      </c>
      <c r="L486" s="92">
        <v>84.1</v>
      </c>
      <c r="M486" s="72">
        <v>170</v>
      </c>
      <c r="N486" s="128">
        <f t="shared" si="11"/>
        <v>5.0999999999999996</v>
      </c>
      <c r="P486" s="468"/>
    </row>
    <row r="487" spans="1:16" x14ac:dyDescent="0.2">
      <c r="A487" s="92"/>
      <c r="B487" s="390"/>
      <c r="C487" s="390"/>
      <c r="D487" s="390"/>
      <c r="E487" s="92" t="s">
        <v>82</v>
      </c>
      <c r="F487" s="92">
        <v>0.25</v>
      </c>
      <c r="G487" s="92"/>
      <c r="H487" s="92"/>
      <c r="I487" s="92" t="s">
        <v>21</v>
      </c>
      <c r="J487" s="92">
        <v>0.24</v>
      </c>
      <c r="K487" s="92" t="s">
        <v>21</v>
      </c>
      <c r="L487" s="92">
        <v>2.25</v>
      </c>
      <c r="M487" s="72">
        <v>140</v>
      </c>
      <c r="N487" s="128">
        <f t="shared" si="11"/>
        <v>3.5000000000000003E-2</v>
      </c>
      <c r="P487" s="468"/>
    </row>
    <row r="488" spans="1:16" ht="11.25" customHeight="1" x14ac:dyDescent="0.2">
      <c r="A488" s="92"/>
      <c r="B488" s="384" t="s">
        <v>84</v>
      </c>
      <c r="C488" s="384"/>
      <c r="D488" s="384"/>
      <c r="E488" s="389"/>
      <c r="F488" s="389"/>
      <c r="G488" s="389"/>
      <c r="H488" s="389"/>
      <c r="I488" s="116" t="e">
        <f>#REF!+#REF!+#REF!+#REF!+#REF!+#REF!+#REF!</f>
        <v>#REF!</v>
      </c>
      <c r="J488" s="116" t="e">
        <f>#REF!+#REF!+#REF!+#REF!+#REF!+#REF!+#REF!</f>
        <v>#REF!</v>
      </c>
      <c r="K488" s="116" t="e">
        <f>#REF!+#REF!+#REF!+#REF!+#REF!+#REF!+#REF!</f>
        <v>#REF!</v>
      </c>
      <c r="L488" s="116" t="e">
        <f>#REF!+#REF!+#REF!+#REF!+#REF!+#REF!+#REF!</f>
        <v>#REF!</v>
      </c>
      <c r="M488" s="116"/>
      <c r="N488" s="210">
        <f>SUM(N453:N487)</f>
        <v>126.62259999999998</v>
      </c>
      <c r="P488" s="468"/>
    </row>
    <row r="489" spans="1:16" x14ac:dyDescent="0.2">
      <c r="A489" s="454"/>
      <c r="B489" s="455" t="s">
        <v>245</v>
      </c>
      <c r="C489" s="455"/>
      <c r="D489" s="455"/>
      <c r="E489" s="452"/>
      <c r="F489" s="452"/>
      <c r="G489" s="452"/>
      <c r="H489" s="444"/>
      <c r="I489" s="456" t="e">
        <f>I488+I451</f>
        <v>#REF!</v>
      </c>
      <c r="J489" s="456" t="e">
        <f>J488+J451</f>
        <v>#REF!</v>
      </c>
      <c r="K489" s="456" t="e">
        <f>K488+K451</f>
        <v>#REF!</v>
      </c>
      <c r="L489" s="456" t="e">
        <f>L488+L451</f>
        <v>#REF!</v>
      </c>
      <c r="M489" s="456"/>
      <c r="N489" s="457">
        <f>N488+N451</f>
        <v>251.71555999999998</v>
      </c>
      <c r="P489" s="468"/>
    </row>
    <row r="490" spans="1:16" ht="20.399999999999999" x14ac:dyDescent="0.2">
      <c r="A490" s="418" t="s">
        <v>1</v>
      </c>
      <c r="B490" s="391" t="s">
        <v>2</v>
      </c>
      <c r="C490" s="391"/>
      <c r="D490" s="391"/>
      <c r="E490" s="418" t="s">
        <v>3</v>
      </c>
      <c r="F490" s="418" t="s">
        <v>4</v>
      </c>
      <c r="G490" s="418" t="s">
        <v>5</v>
      </c>
      <c r="H490" s="418" t="s">
        <v>6</v>
      </c>
      <c r="I490" s="418" t="s">
        <v>7</v>
      </c>
      <c r="J490" s="418" t="s">
        <v>8</v>
      </c>
      <c r="K490" s="418" t="s">
        <v>9</v>
      </c>
      <c r="L490" s="418" t="s">
        <v>10</v>
      </c>
      <c r="M490" s="72" t="s">
        <v>11</v>
      </c>
      <c r="N490" s="128"/>
      <c r="P490" s="468"/>
    </row>
    <row r="491" spans="1:16" x14ac:dyDescent="0.2">
      <c r="A491" s="634" t="s">
        <v>323</v>
      </c>
      <c r="B491" s="635"/>
      <c r="C491" s="399"/>
      <c r="D491" s="399"/>
      <c r="E491" s="92"/>
      <c r="F491" s="92"/>
      <c r="G491" s="92"/>
      <c r="H491" s="92"/>
      <c r="I491" s="92"/>
      <c r="J491" s="92"/>
      <c r="K491" s="92"/>
      <c r="L491" s="92"/>
      <c r="M491" s="72"/>
      <c r="N491" s="128"/>
      <c r="P491" s="468"/>
    </row>
    <row r="492" spans="1:16" x14ac:dyDescent="0.2">
      <c r="A492" s="551" t="s">
        <v>14</v>
      </c>
      <c r="B492" s="552"/>
      <c r="C492" s="384"/>
      <c r="D492" s="384"/>
      <c r="E492" s="92"/>
      <c r="F492" s="92"/>
      <c r="G492" s="92"/>
      <c r="H492" s="92"/>
      <c r="I492" s="92"/>
      <c r="J492" s="92"/>
      <c r="K492" s="92"/>
      <c r="L492" s="92"/>
      <c r="M492" s="72"/>
      <c r="N492" s="128"/>
      <c r="P492" s="468"/>
    </row>
    <row r="493" spans="1:16" x14ac:dyDescent="0.2">
      <c r="A493" s="92"/>
      <c r="B493" s="390" t="s">
        <v>201</v>
      </c>
      <c r="C493" s="390">
        <v>40</v>
      </c>
      <c r="D493" s="390">
        <v>40</v>
      </c>
      <c r="E493" s="92" t="s">
        <v>247</v>
      </c>
      <c r="F493" s="92">
        <v>1</v>
      </c>
      <c r="G493" s="92">
        <v>39.15</v>
      </c>
      <c r="H493" s="92"/>
      <c r="I493" s="92">
        <v>5.72</v>
      </c>
      <c r="J493" s="92">
        <v>4.5999999999999996</v>
      </c>
      <c r="K493" s="92">
        <v>0.28000000000000003</v>
      </c>
      <c r="L493" s="92">
        <v>61.47</v>
      </c>
      <c r="M493" s="72">
        <v>12</v>
      </c>
      <c r="N493" s="128">
        <v>9.57</v>
      </c>
      <c r="P493" s="468"/>
    </row>
    <row r="494" spans="1:16" x14ac:dyDescent="0.2">
      <c r="A494" s="432" t="s">
        <v>135</v>
      </c>
      <c r="B494" s="541" t="s">
        <v>136</v>
      </c>
      <c r="C494" s="387"/>
      <c r="D494" s="387"/>
      <c r="E494" s="432" t="s">
        <v>90</v>
      </c>
      <c r="F494" s="432">
        <v>83</v>
      </c>
      <c r="G494" s="432">
        <v>82</v>
      </c>
      <c r="H494" s="396"/>
      <c r="I494" s="432">
        <v>14.9</v>
      </c>
      <c r="J494" s="432">
        <v>0.5</v>
      </c>
      <c r="K494" s="432">
        <v>1.49</v>
      </c>
      <c r="L494" s="432">
        <v>73.040000000000006</v>
      </c>
      <c r="M494" s="72">
        <v>310</v>
      </c>
      <c r="N494" s="128">
        <f t="shared" si="11"/>
        <v>25.73</v>
      </c>
      <c r="P494" s="468"/>
    </row>
    <row r="495" spans="1:16" x14ac:dyDescent="0.2">
      <c r="A495" s="432"/>
      <c r="B495" s="542"/>
      <c r="C495" s="398" t="s">
        <v>406</v>
      </c>
      <c r="D495" s="398" t="s">
        <v>407</v>
      </c>
      <c r="E495" s="432" t="s">
        <v>20</v>
      </c>
      <c r="F495" s="432">
        <v>10</v>
      </c>
      <c r="G495" s="432">
        <v>10</v>
      </c>
      <c r="H495" s="396"/>
      <c r="I495" s="432" t="s">
        <v>21</v>
      </c>
      <c r="J495" s="432" t="s">
        <v>21</v>
      </c>
      <c r="K495" s="432">
        <v>9.98</v>
      </c>
      <c r="L495" s="432">
        <v>37.9</v>
      </c>
      <c r="M495" s="72">
        <v>80</v>
      </c>
      <c r="N495" s="128">
        <f t="shared" si="11"/>
        <v>0.8</v>
      </c>
      <c r="P495" s="468"/>
    </row>
    <row r="496" spans="1:16" x14ac:dyDescent="0.2">
      <c r="A496" s="432" t="s">
        <v>138</v>
      </c>
      <c r="B496" s="409"/>
      <c r="C496" s="409"/>
      <c r="D496" s="409"/>
      <c r="E496" s="432" t="s">
        <v>92</v>
      </c>
      <c r="F496" s="432">
        <v>0.28799999999999998</v>
      </c>
      <c r="G496" s="432">
        <v>12</v>
      </c>
      <c r="H496" s="396"/>
      <c r="I496" s="432">
        <v>1.52</v>
      </c>
      <c r="J496" s="432">
        <v>1.1499999999999999</v>
      </c>
      <c r="K496" s="432"/>
      <c r="L496" s="432">
        <v>16.39</v>
      </c>
      <c r="M496" s="72">
        <v>12</v>
      </c>
      <c r="N496" s="128">
        <f>F496*M496</f>
        <v>3.4559999999999995</v>
      </c>
      <c r="P496" s="468"/>
    </row>
    <row r="497" spans="1:16" x14ac:dyDescent="0.2">
      <c r="A497" s="432"/>
      <c r="B497" s="409"/>
      <c r="C497" s="409"/>
      <c r="D497" s="409"/>
      <c r="E497" s="432" t="s">
        <v>139</v>
      </c>
      <c r="F497" s="432">
        <v>5</v>
      </c>
      <c r="G497" s="432">
        <v>5</v>
      </c>
      <c r="H497" s="396"/>
      <c r="I497" s="432">
        <v>0.04</v>
      </c>
      <c r="J497" s="432">
        <v>3.63</v>
      </c>
      <c r="K497" s="432">
        <v>0.13</v>
      </c>
      <c r="L497" s="432">
        <v>33.049999999999997</v>
      </c>
      <c r="M497" s="72">
        <v>670</v>
      </c>
      <c r="N497" s="128">
        <f t="shared" si="11"/>
        <v>3.35</v>
      </c>
      <c r="P497" s="468"/>
    </row>
    <row r="498" spans="1:16" x14ac:dyDescent="0.2">
      <c r="A498" s="432"/>
      <c r="B498" s="409"/>
      <c r="C498" s="409"/>
      <c r="D498" s="409"/>
      <c r="E498" s="432" t="s">
        <v>94</v>
      </c>
      <c r="F498" s="432">
        <v>5</v>
      </c>
      <c r="G498" s="432">
        <v>5</v>
      </c>
      <c r="H498" s="396"/>
      <c r="I498" s="432">
        <v>0.28000000000000003</v>
      </c>
      <c r="J498" s="432">
        <v>0.04</v>
      </c>
      <c r="K498" s="432">
        <v>1.81</v>
      </c>
      <c r="L498" s="432">
        <v>8.27</v>
      </c>
      <c r="M498" s="72">
        <v>100</v>
      </c>
      <c r="N498" s="128">
        <f t="shared" ref="N498:N561" si="12">F498*M498/1000</f>
        <v>0.5</v>
      </c>
      <c r="P498" s="468"/>
    </row>
    <row r="499" spans="1:16" x14ac:dyDescent="0.2">
      <c r="A499" s="432"/>
      <c r="B499" s="409"/>
      <c r="C499" s="409"/>
      <c r="D499" s="409"/>
      <c r="E499" s="432" t="s">
        <v>57</v>
      </c>
      <c r="F499" s="432">
        <v>5</v>
      </c>
      <c r="G499" s="432">
        <v>5</v>
      </c>
      <c r="H499" s="396"/>
      <c r="I499" s="432">
        <v>0.14000000000000001</v>
      </c>
      <c r="J499" s="432">
        <v>1</v>
      </c>
      <c r="K499" s="432">
        <v>0.16</v>
      </c>
      <c r="L499" s="432">
        <v>10.3</v>
      </c>
      <c r="M499" s="72">
        <v>190</v>
      </c>
      <c r="N499" s="128">
        <f t="shared" si="12"/>
        <v>0.95</v>
      </c>
      <c r="P499" s="468"/>
    </row>
    <row r="500" spans="1:16" x14ac:dyDescent="0.2">
      <c r="A500" s="432"/>
      <c r="B500" s="409"/>
      <c r="C500" s="409"/>
      <c r="D500" s="409"/>
      <c r="E500" s="432" t="s">
        <v>22</v>
      </c>
      <c r="F500" s="432">
        <v>0.5</v>
      </c>
      <c r="G500" s="432">
        <v>0.5</v>
      </c>
      <c r="H500" s="396"/>
      <c r="I500" s="432" t="s">
        <v>21</v>
      </c>
      <c r="J500" s="432" t="s">
        <v>21</v>
      </c>
      <c r="K500" s="432" t="s">
        <v>21</v>
      </c>
      <c r="L500" s="432" t="s">
        <v>21</v>
      </c>
      <c r="M500" s="72">
        <v>16</v>
      </c>
      <c r="N500" s="128">
        <f t="shared" si="12"/>
        <v>8.0000000000000002E-3</v>
      </c>
      <c r="P500" s="468"/>
    </row>
    <row r="501" spans="1:16" x14ac:dyDescent="0.2">
      <c r="A501" s="432"/>
      <c r="B501" s="409"/>
      <c r="C501" s="409"/>
      <c r="D501" s="409"/>
      <c r="E501" s="432" t="s">
        <v>140</v>
      </c>
      <c r="F501" s="432">
        <v>10</v>
      </c>
      <c r="G501" s="432">
        <v>10</v>
      </c>
      <c r="H501" s="396"/>
      <c r="I501" s="432">
        <v>0.08</v>
      </c>
      <c r="J501" s="432">
        <v>7.25</v>
      </c>
      <c r="K501" s="432">
        <v>0.26</v>
      </c>
      <c r="L501" s="432">
        <v>66.099999999999994</v>
      </c>
      <c r="M501" s="72">
        <v>670</v>
      </c>
      <c r="N501" s="128">
        <f t="shared" si="12"/>
        <v>6.7</v>
      </c>
      <c r="P501" s="468"/>
    </row>
    <row r="502" spans="1:16" x14ac:dyDescent="0.2">
      <c r="A502" s="432"/>
      <c r="B502" s="409"/>
      <c r="C502" s="409"/>
      <c r="D502" s="409"/>
      <c r="E502" s="432" t="s">
        <v>107</v>
      </c>
      <c r="F502" s="432">
        <v>46</v>
      </c>
      <c r="G502" s="432">
        <v>28</v>
      </c>
      <c r="H502" s="396"/>
      <c r="I502" s="432">
        <v>0.18</v>
      </c>
      <c r="J502" s="432">
        <v>0.16</v>
      </c>
      <c r="K502" s="432">
        <v>4.0999999999999996</v>
      </c>
      <c r="L502" s="432">
        <v>18.22</v>
      </c>
      <c r="M502" s="72">
        <v>100</v>
      </c>
      <c r="N502" s="128">
        <f t="shared" si="12"/>
        <v>4.5999999999999996</v>
      </c>
      <c r="P502" s="468"/>
    </row>
    <row r="503" spans="1:16" x14ac:dyDescent="0.2">
      <c r="A503" s="432"/>
      <c r="B503" s="531" t="s">
        <v>143</v>
      </c>
      <c r="C503" s="409"/>
      <c r="D503" s="409"/>
      <c r="E503" s="432" t="s">
        <v>144</v>
      </c>
      <c r="F503" s="432">
        <v>4</v>
      </c>
      <c r="G503" s="432"/>
      <c r="H503" s="396"/>
      <c r="I503" s="432">
        <v>0.54</v>
      </c>
      <c r="J503" s="432">
        <v>2.16</v>
      </c>
      <c r="K503" s="432">
        <v>0.74</v>
      </c>
      <c r="L503" s="432">
        <v>24.42</v>
      </c>
      <c r="M503" s="72">
        <v>500</v>
      </c>
      <c r="N503" s="128">
        <f t="shared" si="12"/>
        <v>2</v>
      </c>
      <c r="P503" s="468"/>
    </row>
    <row r="504" spans="1:16" x14ac:dyDescent="0.2">
      <c r="A504" s="432" t="s">
        <v>99</v>
      </c>
      <c r="B504" s="531"/>
      <c r="C504" s="409"/>
      <c r="D504" s="409"/>
      <c r="E504" s="432" t="s">
        <v>145</v>
      </c>
      <c r="F504" s="432">
        <v>100</v>
      </c>
      <c r="G504" s="432"/>
      <c r="H504" s="396"/>
      <c r="I504" s="432">
        <v>2.82</v>
      </c>
      <c r="J504" s="432">
        <v>3.2</v>
      </c>
      <c r="K504" s="432">
        <v>4.7300000000000004</v>
      </c>
      <c r="L504" s="432">
        <v>58</v>
      </c>
      <c r="M504" s="72">
        <v>65</v>
      </c>
      <c r="N504" s="128">
        <f t="shared" si="12"/>
        <v>6.5</v>
      </c>
      <c r="P504" s="468"/>
    </row>
    <row r="505" spans="1:16" x14ac:dyDescent="0.2">
      <c r="A505" s="432"/>
      <c r="B505" s="531"/>
      <c r="C505" s="409">
        <v>200</v>
      </c>
      <c r="D505" s="409">
        <v>200</v>
      </c>
      <c r="E505" s="432" t="s">
        <v>20</v>
      </c>
      <c r="F505" s="432">
        <v>11.1</v>
      </c>
      <c r="G505" s="432"/>
      <c r="H505" s="396"/>
      <c r="I505" s="432" t="s">
        <v>21</v>
      </c>
      <c r="J505" s="432" t="s">
        <v>21</v>
      </c>
      <c r="K505" s="432">
        <v>11.087999999999999</v>
      </c>
      <c r="L505" s="432">
        <v>42.67</v>
      </c>
      <c r="M505" s="72">
        <v>80</v>
      </c>
      <c r="N505" s="128">
        <f t="shared" si="12"/>
        <v>0.88800000000000001</v>
      </c>
      <c r="P505" s="468"/>
    </row>
    <row r="506" spans="1:16" x14ac:dyDescent="0.2">
      <c r="A506" s="432"/>
      <c r="B506" s="531" t="s">
        <v>30</v>
      </c>
      <c r="C506" s="409">
        <v>70</v>
      </c>
      <c r="D506" s="409">
        <v>90</v>
      </c>
      <c r="E506" s="432" t="s">
        <v>31</v>
      </c>
      <c r="F506" s="432">
        <v>80</v>
      </c>
      <c r="G506" s="432">
        <v>80</v>
      </c>
      <c r="H506" s="396"/>
      <c r="I506" s="432">
        <v>6.96</v>
      </c>
      <c r="J506" s="432">
        <v>1.2</v>
      </c>
      <c r="K506" s="432">
        <v>32.96</v>
      </c>
      <c r="L506" s="432">
        <v>181</v>
      </c>
      <c r="M506" s="72">
        <v>60</v>
      </c>
      <c r="N506" s="128">
        <f t="shared" si="12"/>
        <v>4.8</v>
      </c>
      <c r="P506" s="468"/>
    </row>
    <row r="507" spans="1:16" x14ac:dyDescent="0.2">
      <c r="A507" s="432"/>
      <c r="B507" s="531"/>
      <c r="C507" s="409">
        <v>10</v>
      </c>
      <c r="D507" s="409">
        <v>10</v>
      </c>
      <c r="E507" s="432" t="s">
        <v>32</v>
      </c>
      <c r="F507" s="432">
        <v>10</v>
      </c>
      <c r="G507" s="432"/>
      <c r="H507" s="396"/>
      <c r="I507" s="432">
        <v>2.68</v>
      </c>
      <c r="J507" s="432">
        <v>2.57</v>
      </c>
      <c r="K507" s="432" t="s">
        <v>21</v>
      </c>
      <c r="L507" s="432">
        <v>33.79</v>
      </c>
      <c r="M507" s="72">
        <v>650</v>
      </c>
      <c r="N507" s="128">
        <f t="shared" si="12"/>
        <v>6.5</v>
      </c>
      <c r="P507" s="468"/>
    </row>
    <row r="508" spans="1:16" x14ac:dyDescent="0.2">
      <c r="A508" s="432"/>
      <c r="B508" s="409"/>
      <c r="C508" s="409">
        <v>10</v>
      </c>
      <c r="D508" s="409">
        <v>10</v>
      </c>
      <c r="E508" s="432" t="s">
        <v>33</v>
      </c>
      <c r="F508" s="432">
        <v>10</v>
      </c>
      <c r="G508" s="432"/>
      <c r="H508" s="396"/>
      <c r="I508" s="432">
        <v>0.08</v>
      </c>
      <c r="J508" s="432">
        <v>7.25</v>
      </c>
      <c r="K508" s="432">
        <v>0.26</v>
      </c>
      <c r="L508" s="432">
        <v>66.099999999999994</v>
      </c>
      <c r="M508" s="72">
        <v>670</v>
      </c>
      <c r="N508" s="128">
        <f t="shared" si="12"/>
        <v>6.7</v>
      </c>
      <c r="P508" s="468"/>
    </row>
    <row r="509" spans="1:16" ht="20.399999999999999" x14ac:dyDescent="0.2">
      <c r="A509" s="432"/>
      <c r="B509" s="409" t="s">
        <v>146</v>
      </c>
      <c r="C509" s="409">
        <v>120</v>
      </c>
      <c r="D509" s="409">
        <v>120</v>
      </c>
      <c r="E509" s="432" t="s">
        <v>37</v>
      </c>
      <c r="F509" s="432">
        <v>120</v>
      </c>
      <c r="G509" s="432">
        <v>120</v>
      </c>
      <c r="H509" s="396">
        <v>120</v>
      </c>
      <c r="I509" s="77">
        <v>1.8</v>
      </c>
      <c r="J509" s="77">
        <v>0.84</v>
      </c>
      <c r="K509" s="77">
        <v>18.309999999999999</v>
      </c>
      <c r="L509" s="77">
        <v>74.760000000000005</v>
      </c>
      <c r="M509" s="72">
        <v>150</v>
      </c>
      <c r="N509" s="128">
        <f t="shared" si="12"/>
        <v>18</v>
      </c>
      <c r="P509" s="468"/>
    </row>
    <row r="510" spans="1:16" ht="13.5" customHeight="1" x14ac:dyDescent="0.2">
      <c r="A510" s="432" t="s">
        <v>38</v>
      </c>
      <c r="B510" s="409" t="s">
        <v>437</v>
      </c>
      <c r="C510" s="409">
        <v>100</v>
      </c>
      <c r="D510" s="409">
        <v>100</v>
      </c>
      <c r="E510" s="432" t="s">
        <v>437</v>
      </c>
      <c r="F510" s="432">
        <v>200</v>
      </c>
      <c r="G510" s="432">
        <v>100</v>
      </c>
      <c r="H510" s="396">
        <v>100</v>
      </c>
      <c r="I510" s="77"/>
      <c r="J510" s="77"/>
      <c r="K510" s="77">
        <v>19</v>
      </c>
      <c r="L510" s="77">
        <v>75</v>
      </c>
      <c r="M510" s="72">
        <v>80</v>
      </c>
      <c r="N510" s="128">
        <f t="shared" si="12"/>
        <v>16</v>
      </c>
      <c r="P510" s="468"/>
    </row>
    <row r="511" spans="1:16" ht="20.399999999999999" x14ac:dyDescent="0.2">
      <c r="A511" s="389"/>
      <c r="B511" s="384" t="s">
        <v>40</v>
      </c>
      <c r="C511" s="384"/>
      <c r="D511" s="384"/>
      <c r="E511" s="389"/>
      <c r="F511" s="389"/>
      <c r="G511" s="389"/>
      <c r="H511" s="389"/>
      <c r="I511" s="120" t="e">
        <f>I493+#REF!+#REF!+#REF!+I509+I510</f>
        <v>#REF!</v>
      </c>
      <c r="J511" s="120" t="e">
        <f>J493+#REF!+#REF!+#REF!+J509+J510</f>
        <v>#REF!</v>
      </c>
      <c r="K511" s="120" t="e">
        <f>K493+#REF!+#REF!+#REF!+K509+K510</f>
        <v>#REF!</v>
      </c>
      <c r="L511" s="120" t="e">
        <f>L493+#REF!+#REF!+#REF!+L509+L510</f>
        <v>#REF!</v>
      </c>
      <c r="M511" s="120"/>
      <c r="N511" s="129">
        <f>SUM(N493:N510)</f>
        <v>117.05200000000002</v>
      </c>
      <c r="P511" s="468"/>
    </row>
    <row r="512" spans="1:16" x14ac:dyDescent="0.2">
      <c r="A512" s="551" t="s">
        <v>41</v>
      </c>
      <c r="B512" s="552"/>
      <c r="C512" s="384"/>
      <c r="D512" s="384"/>
      <c r="E512" s="92"/>
      <c r="F512" s="92"/>
      <c r="G512" s="92"/>
      <c r="H512" s="92"/>
      <c r="I512" s="92"/>
      <c r="J512" s="92"/>
      <c r="K512" s="92"/>
      <c r="L512" s="92"/>
      <c r="M512" s="72"/>
      <c r="N512" s="128"/>
      <c r="P512" s="468"/>
    </row>
    <row r="513" spans="1:16" x14ac:dyDescent="0.2">
      <c r="A513" s="92" t="s">
        <v>248</v>
      </c>
      <c r="B513" s="536" t="s">
        <v>249</v>
      </c>
      <c r="C513" s="390"/>
      <c r="D513" s="390"/>
      <c r="E513" s="92" t="s">
        <v>149</v>
      </c>
      <c r="F513" s="92">
        <v>111.5</v>
      </c>
      <c r="G513" s="92">
        <v>87.5</v>
      </c>
      <c r="H513" s="92"/>
      <c r="I513" s="92">
        <v>1.67</v>
      </c>
      <c r="J513" s="92">
        <v>0.09</v>
      </c>
      <c r="K513" s="92">
        <v>8.92</v>
      </c>
      <c r="L513" s="92">
        <v>37.46</v>
      </c>
      <c r="M513" s="72">
        <v>35</v>
      </c>
      <c r="N513" s="128">
        <f t="shared" si="12"/>
        <v>3.9024999999999999</v>
      </c>
      <c r="P513" s="468"/>
    </row>
    <row r="514" spans="1:16" x14ac:dyDescent="0.2">
      <c r="A514" s="92"/>
      <c r="B514" s="536"/>
      <c r="C514" s="390">
        <v>120</v>
      </c>
      <c r="D514" s="390">
        <v>140</v>
      </c>
      <c r="E514" s="92" t="s">
        <v>46</v>
      </c>
      <c r="F514" s="92">
        <v>35.5</v>
      </c>
      <c r="G514" s="92">
        <v>31.24</v>
      </c>
      <c r="H514" s="92"/>
      <c r="I514" s="92">
        <v>0.14000000000000001</v>
      </c>
      <c r="J514" s="92">
        <v>0.13</v>
      </c>
      <c r="K514" s="92">
        <v>3.25</v>
      </c>
      <c r="L514" s="92">
        <v>14.06</v>
      </c>
      <c r="M514" s="72">
        <v>100</v>
      </c>
      <c r="N514" s="128">
        <f t="shared" si="12"/>
        <v>3.55</v>
      </c>
      <c r="P514" s="468"/>
    </row>
    <row r="515" spans="1:16" x14ac:dyDescent="0.2">
      <c r="A515" s="92"/>
      <c r="B515" s="390"/>
      <c r="C515" s="390"/>
      <c r="D515" s="390"/>
      <c r="E515" s="92" t="s">
        <v>189</v>
      </c>
      <c r="F515" s="92">
        <v>5</v>
      </c>
      <c r="G515" s="92">
        <v>5</v>
      </c>
      <c r="H515" s="92"/>
      <c r="I515" s="92"/>
      <c r="J515" s="92">
        <v>4.99</v>
      </c>
      <c r="K515" s="92"/>
      <c r="L515" s="92">
        <v>44.95</v>
      </c>
      <c r="M515" s="72">
        <v>140</v>
      </c>
      <c r="N515" s="128">
        <f t="shared" si="12"/>
        <v>0.7</v>
      </c>
      <c r="P515" s="468"/>
    </row>
    <row r="516" spans="1:16" ht="20.399999999999999" x14ac:dyDescent="0.2">
      <c r="A516" s="92"/>
      <c r="B516" s="390" t="s">
        <v>250</v>
      </c>
      <c r="C516" s="390"/>
      <c r="D516" s="390"/>
      <c r="E516" s="92" t="s">
        <v>20</v>
      </c>
      <c r="F516" s="92">
        <v>2.5</v>
      </c>
      <c r="G516" s="92">
        <v>2.5</v>
      </c>
      <c r="H516" s="92"/>
      <c r="I516" s="92" t="s">
        <v>21</v>
      </c>
      <c r="J516" s="92" t="s">
        <v>21</v>
      </c>
      <c r="K516" s="92">
        <v>3.74</v>
      </c>
      <c r="L516" s="92">
        <v>14.21</v>
      </c>
      <c r="M516" s="72">
        <v>80</v>
      </c>
      <c r="N516" s="128">
        <f t="shared" si="12"/>
        <v>0.2</v>
      </c>
      <c r="P516" s="468"/>
    </row>
    <row r="517" spans="1:16" x14ac:dyDescent="0.2">
      <c r="A517" s="92" t="s">
        <v>251</v>
      </c>
      <c r="B517" s="390"/>
      <c r="C517" s="390"/>
      <c r="D517" s="390"/>
      <c r="E517" s="432" t="s">
        <v>57</v>
      </c>
      <c r="F517" s="92">
        <v>12.5</v>
      </c>
      <c r="G517" s="92">
        <v>12.5</v>
      </c>
      <c r="H517" s="92"/>
      <c r="I517" s="92">
        <v>0.03</v>
      </c>
      <c r="J517" s="92">
        <v>2.4900000000000002</v>
      </c>
      <c r="K517" s="92">
        <v>0.4</v>
      </c>
      <c r="L517" s="92">
        <v>25.75</v>
      </c>
      <c r="M517" s="72">
        <v>190</v>
      </c>
      <c r="N517" s="128">
        <f t="shared" si="12"/>
        <v>2.375</v>
      </c>
      <c r="P517" s="468"/>
    </row>
    <row r="518" spans="1:16" x14ac:dyDescent="0.2">
      <c r="A518" s="92"/>
      <c r="B518" s="390"/>
      <c r="C518" s="390">
        <v>5</v>
      </c>
      <c r="D518" s="390">
        <v>5</v>
      </c>
      <c r="E518" s="92" t="s">
        <v>23</v>
      </c>
      <c r="F518" s="92">
        <v>5</v>
      </c>
      <c r="G518" s="92">
        <v>5</v>
      </c>
      <c r="H518" s="92"/>
      <c r="I518" s="92">
        <v>0.65</v>
      </c>
      <c r="J518" s="92">
        <v>36.25</v>
      </c>
      <c r="K518" s="92">
        <v>0.45</v>
      </c>
      <c r="L518" s="92">
        <v>33.5</v>
      </c>
      <c r="M518" s="72">
        <v>670</v>
      </c>
      <c r="N518" s="128">
        <f t="shared" si="12"/>
        <v>3.35</v>
      </c>
      <c r="P518" s="468"/>
    </row>
    <row r="519" spans="1:16" x14ac:dyDescent="0.2">
      <c r="A519" s="92" t="s">
        <v>253</v>
      </c>
      <c r="B519" s="536" t="s">
        <v>254</v>
      </c>
      <c r="C519" s="390"/>
      <c r="D519" s="390"/>
      <c r="E519" s="92" t="s">
        <v>255</v>
      </c>
      <c r="F519" s="92">
        <v>10</v>
      </c>
      <c r="G519" s="92">
        <v>10</v>
      </c>
      <c r="H519" s="92"/>
      <c r="I519" s="92">
        <v>1.07</v>
      </c>
      <c r="J519" s="92">
        <v>0.28000000000000003</v>
      </c>
      <c r="K519" s="92">
        <v>12.45</v>
      </c>
      <c r="L519" s="92">
        <v>33.9</v>
      </c>
      <c r="M519" s="72">
        <v>50</v>
      </c>
      <c r="N519" s="128">
        <f t="shared" si="12"/>
        <v>0.5</v>
      </c>
      <c r="P519" s="468"/>
    </row>
    <row r="520" spans="1:16" x14ac:dyDescent="0.2">
      <c r="A520" s="92"/>
      <c r="B520" s="536"/>
      <c r="C520" s="390" t="s">
        <v>58</v>
      </c>
      <c r="D520" s="390" t="s">
        <v>58</v>
      </c>
      <c r="E520" s="92" t="s">
        <v>51</v>
      </c>
      <c r="F520" s="92">
        <v>100</v>
      </c>
      <c r="G520" s="92">
        <v>75</v>
      </c>
      <c r="H520" s="92"/>
      <c r="I520" s="92">
        <v>2</v>
      </c>
      <c r="J520" s="92">
        <v>0.28000000000000003</v>
      </c>
      <c r="K520" s="92">
        <v>12.45</v>
      </c>
      <c r="L520" s="92">
        <v>57.61</v>
      </c>
      <c r="M520" s="72">
        <v>35</v>
      </c>
      <c r="N520" s="128">
        <f t="shared" si="12"/>
        <v>3.5</v>
      </c>
      <c r="P520" s="468"/>
    </row>
    <row r="521" spans="1:16" x14ac:dyDescent="0.2">
      <c r="A521" s="92"/>
      <c r="B521" s="536"/>
      <c r="C521" s="390"/>
      <c r="D521" s="390"/>
      <c r="E521" s="92" t="s">
        <v>44</v>
      </c>
      <c r="F521" s="92">
        <v>12.5</v>
      </c>
      <c r="G521" s="92">
        <v>10</v>
      </c>
      <c r="H521" s="92"/>
      <c r="I521" s="92">
        <v>0.16</v>
      </c>
      <c r="J521" s="92">
        <v>0.01</v>
      </c>
      <c r="K521" s="92">
        <v>0.84</v>
      </c>
      <c r="L521" s="92">
        <v>3.41</v>
      </c>
      <c r="M521" s="72">
        <v>45</v>
      </c>
      <c r="N521" s="128">
        <f t="shared" si="12"/>
        <v>0.5625</v>
      </c>
      <c r="P521" s="468"/>
    </row>
    <row r="522" spans="1:16" x14ac:dyDescent="0.2">
      <c r="A522" s="92"/>
      <c r="B522" s="390"/>
      <c r="C522" s="390"/>
      <c r="D522" s="390"/>
      <c r="E522" s="92" t="s">
        <v>53</v>
      </c>
      <c r="F522" s="92">
        <v>12</v>
      </c>
      <c r="G522" s="92">
        <v>10</v>
      </c>
      <c r="H522" s="92"/>
      <c r="I522" s="92">
        <v>0.16</v>
      </c>
      <c r="J522" s="92" t="s">
        <v>21</v>
      </c>
      <c r="K522" s="92">
        <v>0.98</v>
      </c>
      <c r="L522" s="92">
        <v>4.13</v>
      </c>
      <c r="M522" s="72">
        <v>40</v>
      </c>
      <c r="N522" s="128">
        <f t="shared" si="12"/>
        <v>0.48</v>
      </c>
      <c r="P522" s="468"/>
    </row>
    <row r="523" spans="1:16" x14ac:dyDescent="0.2">
      <c r="A523" s="92"/>
      <c r="B523" s="390"/>
      <c r="C523" s="390"/>
      <c r="D523" s="390"/>
      <c r="E523" s="92" t="s">
        <v>23</v>
      </c>
      <c r="F523" s="92">
        <v>2.5</v>
      </c>
      <c r="G523" s="92">
        <v>2.5</v>
      </c>
      <c r="H523" s="92"/>
      <c r="I523" s="92">
        <v>2.1999999999999999E-2</v>
      </c>
      <c r="J523" s="92">
        <v>2.0299999999999998</v>
      </c>
      <c r="K523" s="92">
        <v>7.2999999999999995E-2</v>
      </c>
      <c r="L523" s="92">
        <v>18.510000000000002</v>
      </c>
      <c r="M523" s="72">
        <v>670</v>
      </c>
      <c r="N523" s="128">
        <f t="shared" si="12"/>
        <v>1.675</v>
      </c>
      <c r="P523" s="468"/>
    </row>
    <row r="524" spans="1:16" x14ac:dyDescent="0.2">
      <c r="A524" s="92"/>
      <c r="B524" s="390"/>
      <c r="C524" s="390"/>
      <c r="D524" s="390"/>
      <c r="E524" s="92" t="s">
        <v>22</v>
      </c>
      <c r="F524" s="92">
        <v>1</v>
      </c>
      <c r="G524" s="92"/>
      <c r="H524" s="92"/>
      <c r="I524" s="92" t="s">
        <v>21</v>
      </c>
      <c r="J524" s="92" t="s">
        <v>21</v>
      </c>
      <c r="K524" s="92" t="s">
        <v>21</v>
      </c>
      <c r="L524" s="92" t="s">
        <v>21</v>
      </c>
      <c r="M524" s="72">
        <v>16</v>
      </c>
      <c r="N524" s="128">
        <f t="shared" si="12"/>
        <v>1.6E-2</v>
      </c>
      <c r="P524" s="468"/>
    </row>
    <row r="525" spans="1:16" x14ac:dyDescent="0.2">
      <c r="A525" s="92"/>
      <c r="B525" s="390"/>
      <c r="C525" s="390"/>
      <c r="D525" s="390"/>
      <c r="E525" s="92" t="s">
        <v>256</v>
      </c>
      <c r="F525" s="92">
        <v>40</v>
      </c>
      <c r="G525" s="92" t="s">
        <v>115</v>
      </c>
      <c r="H525" s="92"/>
      <c r="I525" s="92">
        <v>10.4</v>
      </c>
      <c r="J525" s="92">
        <v>6.48</v>
      </c>
      <c r="K525" s="92" t="s">
        <v>21</v>
      </c>
      <c r="L525" s="92">
        <v>88.29</v>
      </c>
      <c r="M525" s="72">
        <v>440</v>
      </c>
      <c r="N525" s="128">
        <f t="shared" si="12"/>
        <v>17.600000000000001</v>
      </c>
      <c r="P525" s="468"/>
    </row>
    <row r="526" spans="1:16" ht="20.399999999999999" x14ac:dyDescent="0.2">
      <c r="A526" s="92" t="s">
        <v>257</v>
      </c>
      <c r="B526" s="390" t="s">
        <v>258</v>
      </c>
      <c r="C526" s="390"/>
      <c r="D526" s="390"/>
      <c r="E526" s="92" t="s">
        <v>155</v>
      </c>
      <c r="F526" s="92">
        <v>76</v>
      </c>
      <c r="G526" s="92">
        <v>56</v>
      </c>
      <c r="H526" s="92"/>
      <c r="I526" s="102">
        <v>14.14</v>
      </c>
      <c r="J526" s="102">
        <v>9.1199999999999992</v>
      </c>
      <c r="K526" s="92"/>
      <c r="L526" s="92">
        <v>124.3</v>
      </c>
      <c r="M526" s="72">
        <v>440</v>
      </c>
      <c r="N526" s="128">
        <f t="shared" si="12"/>
        <v>33.44</v>
      </c>
      <c r="P526" s="468"/>
    </row>
    <row r="527" spans="1:16" x14ac:dyDescent="0.2">
      <c r="A527" s="92"/>
      <c r="B527" s="390"/>
      <c r="C527" s="390">
        <v>75</v>
      </c>
      <c r="D527" s="390">
        <v>75</v>
      </c>
      <c r="E527" s="92" t="s">
        <v>53</v>
      </c>
      <c r="F527" s="92">
        <v>10</v>
      </c>
      <c r="G527" s="92">
        <v>8</v>
      </c>
      <c r="H527" s="92"/>
      <c r="I527" s="92"/>
      <c r="J527" s="92" t="s">
        <v>21</v>
      </c>
      <c r="K527" s="92">
        <v>1.04</v>
      </c>
      <c r="L527" s="92">
        <v>2.75</v>
      </c>
      <c r="M527" s="72">
        <v>40</v>
      </c>
      <c r="N527" s="128">
        <f t="shared" si="12"/>
        <v>0.4</v>
      </c>
      <c r="P527" s="468"/>
    </row>
    <row r="528" spans="1:16" x14ac:dyDescent="0.2">
      <c r="A528" s="92"/>
      <c r="B528" s="390"/>
      <c r="C528" s="390"/>
      <c r="D528" s="390"/>
      <c r="E528" s="92" t="s">
        <v>22</v>
      </c>
      <c r="F528" s="92">
        <v>1</v>
      </c>
      <c r="G528" s="92">
        <v>1</v>
      </c>
      <c r="H528" s="92"/>
      <c r="I528" s="92" t="s">
        <v>21</v>
      </c>
      <c r="J528" s="92" t="s">
        <v>21</v>
      </c>
      <c r="K528" s="92" t="s">
        <v>21</v>
      </c>
      <c r="L528" s="92" t="s">
        <v>21</v>
      </c>
      <c r="M528" s="72">
        <v>16</v>
      </c>
      <c r="N528" s="128">
        <f t="shared" si="12"/>
        <v>1.6E-2</v>
      </c>
      <c r="P528" s="468"/>
    </row>
    <row r="529" spans="1:16" x14ac:dyDescent="0.2">
      <c r="A529" s="92"/>
      <c r="B529" s="390"/>
      <c r="C529" s="390"/>
      <c r="D529" s="390"/>
      <c r="E529" s="92" t="s">
        <v>259</v>
      </c>
      <c r="F529" s="92">
        <v>14</v>
      </c>
      <c r="G529" s="92">
        <v>14</v>
      </c>
      <c r="H529" s="92"/>
      <c r="I529" s="92">
        <v>1.21</v>
      </c>
      <c r="J529" s="92">
        <v>0.21</v>
      </c>
      <c r="K529" s="92">
        <v>5.59</v>
      </c>
      <c r="L529" s="92">
        <v>20.9</v>
      </c>
      <c r="M529" s="72">
        <v>60</v>
      </c>
      <c r="N529" s="128">
        <f t="shared" si="12"/>
        <v>0.84</v>
      </c>
      <c r="P529" s="468"/>
    </row>
    <row r="530" spans="1:16" x14ac:dyDescent="0.2">
      <c r="A530" s="92"/>
      <c r="B530" s="390"/>
      <c r="C530" s="390"/>
      <c r="D530" s="390"/>
      <c r="E530" s="92" t="s">
        <v>260</v>
      </c>
      <c r="F530" s="92">
        <v>8</v>
      </c>
      <c r="G530" s="92">
        <v>8</v>
      </c>
      <c r="H530" s="92"/>
      <c r="I530" s="92">
        <v>0.52</v>
      </c>
      <c r="J530" s="92">
        <v>0.09</v>
      </c>
      <c r="K530" s="92">
        <v>3.68</v>
      </c>
      <c r="L530" s="92">
        <v>14.48</v>
      </c>
      <c r="M530" s="72">
        <v>100</v>
      </c>
      <c r="N530" s="128">
        <f t="shared" si="12"/>
        <v>0.8</v>
      </c>
      <c r="P530" s="468"/>
    </row>
    <row r="531" spans="1:16" x14ac:dyDescent="0.2">
      <c r="A531" s="92"/>
      <c r="B531" s="390"/>
      <c r="C531" s="390"/>
      <c r="D531" s="390"/>
      <c r="E531" s="92" t="s">
        <v>261</v>
      </c>
      <c r="F531" s="92">
        <v>5</v>
      </c>
      <c r="G531" s="92">
        <v>5</v>
      </c>
      <c r="H531" s="92"/>
      <c r="I531" s="92"/>
      <c r="J531" s="92">
        <v>4.99</v>
      </c>
      <c r="K531" s="92"/>
      <c r="L531" s="92">
        <v>44.85</v>
      </c>
      <c r="M531" s="72">
        <v>140</v>
      </c>
      <c r="N531" s="128">
        <f t="shared" si="12"/>
        <v>0.7</v>
      </c>
      <c r="P531" s="468"/>
    </row>
    <row r="532" spans="1:16" x14ac:dyDescent="0.2">
      <c r="A532" s="92"/>
      <c r="B532" s="390"/>
      <c r="C532" s="390"/>
      <c r="D532" s="390"/>
      <c r="E532" s="92" t="s">
        <v>262</v>
      </c>
      <c r="F532" s="92">
        <v>17</v>
      </c>
      <c r="G532" s="92">
        <v>17</v>
      </c>
      <c r="H532" s="92"/>
      <c r="I532" s="92"/>
      <c r="J532" s="92"/>
      <c r="K532" s="92"/>
      <c r="L532" s="92"/>
      <c r="M532" s="72">
        <v>65</v>
      </c>
      <c r="N532" s="128">
        <f t="shared" si="12"/>
        <v>1.105</v>
      </c>
      <c r="P532" s="468"/>
    </row>
    <row r="533" spans="1:16" x14ac:dyDescent="0.2">
      <c r="A533" s="92" t="s">
        <v>263</v>
      </c>
      <c r="B533" s="539" t="s">
        <v>264</v>
      </c>
      <c r="C533" s="411"/>
      <c r="D533" s="411"/>
      <c r="E533" s="92" t="s">
        <v>265</v>
      </c>
      <c r="F533" s="92">
        <v>47.6</v>
      </c>
      <c r="G533" s="92">
        <v>47.6</v>
      </c>
      <c r="H533" s="92"/>
      <c r="I533" s="92">
        <v>5.99</v>
      </c>
      <c r="J533" s="92">
        <v>1.55</v>
      </c>
      <c r="K533" s="92">
        <v>29.76</v>
      </c>
      <c r="L533" s="92">
        <v>157.9</v>
      </c>
      <c r="M533" s="72">
        <v>100</v>
      </c>
      <c r="N533" s="128">
        <f t="shared" si="12"/>
        <v>4.76</v>
      </c>
      <c r="P533" s="468"/>
    </row>
    <row r="534" spans="1:16" x14ac:dyDescent="0.2">
      <c r="A534" s="92"/>
      <c r="B534" s="540"/>
      <c r="C534" s="412">
        <v>130</v>
      </c>
      <c r="D534" s="412">
        <v>180</v>
      </c>
      <c r="E534" s="92" t="s">
        <v>23</v>
      </c>
      <c r="F534" s="92">
        <v>4.5</v>
      </c>
      <c r="G534" s="92">
        <v>4.5</v>
      </c>
      <c r="H534" s="92"/>
      <c r="I534" s="92">
        <v>0.04</v>
      </c>
      <c r="J534" s="92">
        <v>3.6</v>
      </c>
      <c r="K534" s="92">
        <v>0.13</v>
      </c>
      <c r="L534" s="92">
        <v>33.049999999999997</v>
      </c>
      <c r="M534" s="72">
        <v>670</v>
      </c>
      <c r="N534" s="128">
        <f t="shared" si="12"/>
        <v>3.0150000000000001</v>
      </c>
      <c r="P534" s="468"/>
    </row>
    <row r="535" spans="1:16" x14ac:dyDescent="0.2">
      <c r="A535" s="92"/>
      <c r="B535" s="390"/>
      <c r="C535" s="390"/>
      <c r="D535" s="390"/>
      <c r="E535" s="92" t="s">
        <v>22</v>
      </c>
      <c r="F535" s="92">
        <v>2</v>
      </c>
      <c r="G535" s="92">
        <v>2</v>
      </c>
      <c r="H535" s="92"/>
      <c r="I535" s="92" t="s">
        <v>21</v>
      </c>
      <c r="J535" s="92" t="s">
        <v>21</v>
      </c>
      <c r="K535" s="92" t="s">
        <v>21</v>
      </c>
      <c r="L535" s="92" t="s">
        <v>21</v>
      </c>
      <c r="M535" s="72">
        <v>16</v>
      </c>
      <c r="N535" s="128">
        <f t="shared" si="12"/>
        <v>3.2000000000000001E-2</v>
      </c>
      <c r="P535" s="468"/>
    </row>
    <row r="536" spans="1:16" x14ac:dyDescent="0.2">
      <c r="A536" s="92" t="s">
        <v>71</v>
      </c>
      <c r="B536" s="537" t="s">
        <v>163</v>
      </c>
      <c r="C536" s="400"/>
      <c r="D536" s="400"/>
      <c r="E536" s="92" t="s">
        <v>330</v>
      </c>
      <c r="F536" s="92">
        <v>25</v>
      </c>
      <c r="G536" s="92"/>
      <c r="H536" s="92"/>
      <c r="I536" s="92">
        <v>1.04</v>
      </c>
      <c r="J536" s="92" t="s">
        <v>21</v>
      </c>
      <c r="K536" s="102">
        <v>11</v>
      </c>
      <c r="L536" s="108">
        <v>46.8</v>
      </c>
      <c r="M536" s="72">
        <v>148</v>
      </c>
      <c r="N536" s="128">
        <f t="shared" si="12"/>
        <v>3.7</v>
      </c>
      <c r="P536" s="468"/>
    </row>
    <row r="537" spans="1:16" x14ac:dyDescent="0.2">
      <c r="A537" s="92"/>
      <c r="B537" s="538"/>
      <c r="C537" s="401">
        <v>200</v>
      </c>
      <c r="D537" s="401">
        <v>200</v>
      </c>
      <c r="E537" s="92" t="s">
        <v>20</v>
      </c>
      <c r="F537" s="92">
        <v>20</v>
      </c>
      <c r="G537" s="92"/>
      <c r="H537" s="92"/>
      <c r="I537" s="92" t="s">
        <v>21</v>
      </c>
      <c r="J537" s="92" t="s">
        <v>21</v>
      </c>
      <c r="K537" s="92">
        <v>19.96</v>
      </c>
      <c r="L537" s="108">
        <v>75.8</v>
      </c>
      <c r="M537" s="72">
        <v>80</v>
      </c>
      <c r="N537" s="128">
        <f t="shared" si="12"/>
        <v>1.6</v>
      </c>
      <c r="P537" s="468"/>
    </row>
    <row r="538" spans="1:16" x14ac:dyDescent="0.2">
      <c r="A538" s="92"/>
      <c r="B538" s="409" t="s">
        <v>72</v>
      </c>
      <c r="C538" s="409" t="s">
        <v>378</v>
      </c>
      <c r="D538" s="409" t="s">
        <v>379</v>
      </c>
      <c r="E538" s="83" t="s">
        <v>73</v>
      </c>
      <c r="F538" s="83">
        <v>40</v>
      </c>
      <c r="G538" s="83">
        <v>40</v>
      </c>
      <c r="H538" s="84">
        <v>40</v>
      </c>
      <c r="I538" s="432">
        <v>3.48</v>
      </c>
      <c r="J538" s="432">
        <v>0.6</v>
      </c>
      <c r="K538" s="432">
        <v>16</v>
      </c>
      <c r="L538" s="432">
        <v>83.6</v>
      </c>
      <c r="M538" s="72">
        <v>60</v>
      </c>
      <c r="N538" s="128">
        <f t="shared" si="12"/>
        <v>2.4</v>
      </c>
      <c r="P538" s="468"/>
    </row>
    <row r="539" spans="1:16" x14ac:dyDescent="0.2">
      <c r="A539" s="92"/>
      <c r="B539" s="409"/>
      <c r="C539" s="409"/>
      <c r="D539" s="409"/>
      <c r="E539" s="432" t="s">
        <v>74</v>
      </c>
      <c r="F539" s="432">
        <v>80</v>
      </c>
      <c r="G539" s="432">
        <v>80</v>
      </c>
      <c r="H539" s="396">
        <v>80</v>
      </c>
      <c r="I539" s="432">
        <v>5.28</v>
      </c>
      <c r="J539" s="432">
        <v>0.96</v>
      </c>
      <c r="K539" s="432">
        <v>28.24</v>
      </c>
      <c r="L539" s="432">
        <v>144.80000000000001</v>
      </c>
      <c r="M539" s="72">
        <v>51</v>
      </c>
      <c r="N539" s="128">
        <f t="shared" si="12"/>
        <v>4.08</v>
      </c>
      <c r="P539" s="468"/>
    </row>
    <row r="540" spans="1:16" ht="11.4" x14ac:dyDescent="0.2">
      <c r="A540" s="189"/>
      <c r="B540" s="606" t="s">
        <v>347</v>
      </c>
      <c r="C540" s="413"/>
      <c r="D540" s="413"/>
      <c r="E540" s="176" t="s">
        <v>65</v>
      </c>
      <c r="F540" s="182">
        <v>30</v>
      </c>
      <c r="G540" s="182"/>
      <c r="H540" s="182"/>
      <c r="I540" s="182">
        <v>3.09</v>
      </c>
      <c r="J540" s="182">
        <v>0.33</v>
      </c>
      <c r="K540" s="182">
        <v>20.6</v>
      </c>
      <c r="L540" s="182">
        <v>100.2</v>
      </c>
      <c r="M540" s="181">
        <v>40</v>
      </c>
      <c r="N540" s="128">
        <f t="shared" si="12"/>
        <v>1.2</v>
      </c>
      <c r="P540" s="468"/>
    </row>
    <row r="541" spans="1:16" ht="11.4" x14ac:dyDescent="0.2">
      <c r="A541" s="189"/>
      <c r="B541" s="607"/>
      <c r="C541" s="414">
        <v>90</v>
      </c>
      <c r="D541" s="414">
        <v>90</v>
      </c>
      <c r="E541" s="176" t="s">
        <v>454</v>
      </c>
      <c r="F541" s="182">
        <v>4.8000000000000001E-2</v>
      </c>
      <c r="G541" s="182">
        <v>2</v>
      </c>
      <c r="H541" s="182"/>
      <c r="I541" s="182">
        <v>0.25</v>
      </c>
      <c r="J541" s="182">
        <v>0.23</v>
      </c>
      <c r="K541" s="182">
        <v>0.01</v>
      </c>
      <c r="L541" s="182">
        <v>3.14</v>
      </c>
      <c r="M541" s="181">
        <v>12</v>
      </c>
      <c r="N541" s="128">
        <f>F541*M541</f>
        <v>0.57600000000000007</v>
      </c>
      <c r="P541" s="468"/>
    </row>
    <row r="542" spans="1:16" ht="11.4" x14ac:dyDescent="0.2">
      <c r="A542" s="189"/>
      <c r="B542" s="175"/>
      <c r="C542" s="175"/>
      <c r="D542" s="175"/>
      <c r="E542" s="176" t="s">
        <v>361</v>
      </c>
      <c r="F542" s="182">
        <v>12</v>
      </c>
      <c r="G542" s="182"/>
      <c r="H542" s="182"/>
      <c r="I542" s="182">
        <v>0.38</v>
      </c>
      <c r="J542" s="182">
        <v>1.34</v>
      </c>
      <c r="K542" s="182">
        <v>0.38</v>
      </c>
      <c r="L542" s="182">
        <v>6.96</v>
      </c>
      <c r="M542" s="181">
        <v>65</v>
      </c>
      <c r="N542" s="128">
        <f t="shared" si="12"/>
        <v>0.78</v>
      </c>
      <c r="P542" s="468"/>
    </row>
    <row r="543" spans="1:16" ht="11.4" x14ac:dyDescent="0.2">
      <c r="A543" s="189"/>
      <c r="B543" s="175"/>
      <c r="C543" s="175"/>
      <c r="D543" s="175"/>
      <c r="E543" s="176" t="s">
        <v>20</v>
      </c>
      <c r="F543" s="182">
        <v>9.6</v>
      </c>
      <c r="G543" s="182"/>
      <c r="H543" s="182"/>
      <c r="I543" s="182"/>
      <c r="J543" s="182"/>
      <c r="K543" s="182">
        <v>9.5</v>
      </c>
      <c r="L543" s="182">
        <v>36.299999999999997</v>
      </c>
      <c r="M543" s="181">
        <v>80</v>
      </c>
      <c r="N543" s="128">
        <f t="shared" si="12"/>
        <v>0.76800000000000002</v>
      </c>
      <c r="P543" s="468"/>
    </row>
    <row r="544" spans="1:16" ht="11.4" x14ac:dyDescent="0.2">
      <c r="A544" s="189"/>
      <c r="B544" s="175"/>
      <c r="C544" s="175"/>
      <c r="D544" s="175"/>
      <c r="E544" s="176" t="s">
        <v>129</v>
      </c>
      <c r="F544" s="182">
        <v>1.2</v>
      </c>
      <c r="G544" s="182"/>
      <c r="H544" s="182"/>
      <c r="I544" s="182"/>
      <c r="J544" s="182"/>
      <c r="K544" s="182"/>
      <c r="L544" s="182"/>
      <c r="M544" s="181">
        <v>400</v>
      </c>
      <c r="N544" s="128">
        <f t="shared" si="12"/>
        <v>0.48</v>
      </c>
      <c r="P544" s="468"/>
    </row>
    <row r="545" spans="1:16" ht="11.25" customHeight="1" x14ac:dyDescent="0.2">
      <c r="A545" s="189"/>
      <c r="B545" s="175"/>
      <c r="C545" s="175"/>
      <c r="D545" s="175"/>
      <c r="E545" s="176" t="s">
        <v>23</v>
      </c>
      <c r="F545" s="182">
        <v>2.5</v>
      </c>
      <c r="G545" s="182"/>
      <c r="H545" s="182"/>
      <c r="I545" s="182">
        <v>0.02</v>
      </c>
      <c r="J545" s="182">
        <v>1.8</v>
      </c>
      <c r="K545" s="182">
        <v>0.03</v>
      </c>
      <c r="L545" s="182">
        <v>16.5</v>
      </c>
      <c r="M545" s="181">
        <v>670</v>
      </c>
      <c r="N545" s="128">
        <f t="shared" si="12"/>
        <v>1.675</v>
      </c>
      <c r="P545" s="468"/>
    </row>
    <row r="546" spans="1:16" ht="11.4" x14ac:dyDescent="0.2">
      <c r="A546" s="189"/>
      <c r="B546" s="175"/>
      <c r="C546" s="175"/>
      <c r="D546" s="175"/>
      <c r="E546" s="176" t="s">
        <v>50</v>
      </c>
      <c r="F546" s="182">
        <v>75</v>
      </c>
      <c r="G546" s="182">
        <v>60</v>
      </c>
      <c r="H546" s="182"/>
      <c r="I546" s="182">
        <v>1.08</v>
      </c>
      <c r="J546" s="182"/>
      <c r="K546" s="182">
        <v>2.7</v>
      </c>
      <c r="L546" s="182">
        <v>16.2</v>
      </c>
      <c r="M546" s="181">
        <v>40</v>
      </c>
      <c r="N546" s="128">
        <f t="shared" si="12"/>
        <v>3</v>
      </c>
      <c r="P546" s="468"/>
    </row>
    <row r="547" spans="1:16" ht="11.4" x14ac:dyDescent="0.2">
      <c r="A547" s="189"/>
      <c r="B547" s="175"/>
      <c r="C547" s="175"/>
      <c r="D547" s="175"/>
      <c r="E547" s="176" t="s">
        <v>349</v>
      </c>
      <c r="F547" s="182">
        <v>3.5</v>
      </c>
      <c r="G547" s="182">
        <v>2.9</v>
      </c>
      <c r="H547" s="182"/>
      <c r="I547" s="182">
        <v>0.04</v>
      </c>
      <c r="J547" s="182"/>
      <c r="K547" s="182">
        <v>0.26</v>
      </c>
      <c r="L547" s="182">
        <v>1.18</v>
      </c>
      <c r="M547" s="181">
        <v>40</v>
      </c>
      <c r="N547" s="128">
        <f t="shared" si="12"/>
        <v>0.14000000000000001</v>
      </c>
      <c r="P547" s="468"/>
    </row>
    <row r="548" spans="1:16" ht="11.4" x14ac:dyDescent="0.2">
      <c r="A548" s="189"/>
      <c r="B548" s="175"/>
      <c r="C548" s="175"/>
      <c r="D548" s="175"/>
      <c r="E548" s="176" t="s">
        <v>22</v>
      </c>
      <c r="F548" s="182">
        <v>1</v>
      </c>
      <c r="G548" s="182"/>
      <c r="H548" s="182"/>
      <c r="I548" s="182"/>
      <c r="J548" s="182"/>
      <c r="K548" s="182"/>
      <c r="L548" s="182"/>
      <c r="M548" s="181">
        <v>16</v>
      </c>
      <c r="N548" s="128">
        <f t="shared" si="12"/>
        <v>1.6E-2</v>
      </c>
      <c r="P548" s="468"/>
    </row>
    <row r="549" spans="1:16" ht="15.75" customHeight="1" x14ac:dyDescent="0.2">
      <c r="A549" s="189"/>
      <c r="B549" s="175"/>
      <c r="C549" s="175"/>
      <c r="D549" s="175"/>
      <c r="E549" s="176" t="s">
        <v>23</v>
      </c>
      <c r="F549" s="182">
        <v>12</v>
      </c>
      <c r="G549" s="182"/>
      <c r="H549" s="182"/>
      <c r="I549" s="182">
        <v>0.09</v>
      </c>
      <c r="J549" s="182"/>
      <c r="K549" s="182">
        <v>0.15</v>
      </c>
      <c r="L549" s="182">
        <v>78.599999999999994</v>
      </c>
      <c r="M549" s="181">
        <v>670</v>
      </c>
      <c r="N549" s="128">
        <f t="shared" si="12"/>
        <v>8.0399999999999991</v>
      </c>
      <c r="P549" s="468"/>
    </row>
    <row r="550" spans="1:16" ht="11.25" customHeight="1" x14ac:dyDescent="0.2">
      <c r="A550" s="113"/>
      <c r="B550" s="390" t="s">
        <v>462</v>
      </c>
      <c r="C550" s="390">
        <v>100</v>
      </c>
      <c r="D550" s="390">
        <v>100</v>
      </c>
      <c r="E550" s="92" t="s">
        <v>462</v>
      </c>
      <c r="F550" s="113">
        <v>100</v>
      </c>
      <c r="G550" s="92">
        <v>100</v>
      </c>
      <c r="H550" s="92"/>
      <c r="I550" s="92">
        <v>0.2</v>
      </c>
      <c r="J550" s="92">
        <v>5.4</v>
      </c>
      <c r="K550" s="92">
        <v>32</v>
      </c>
      <c r="L550" s="92">
        <v>144</v>
      </c>
      <c r="M550" s="72">
        <v>500</v>
      </c>
      <c r="N550" s="128">
        <f t="shared" si="12"/>
        <v>50</v>
      </c>
      <c r="P550" s="468"/>
    </row>
    <row r="551" spans="1:16" s="212" customFormat="1" x14ac:dyDescent="0.2">
      <c r="A551" s="389"/>
      <c r="B551" s="384" t="s">
        <v>84</v>
      </c>
      <c r="C551" s="384"/>
      <c r="D551" s="384"/>
      <c r="E551" s="389"/>
      <c r="F551" s="389"/>
      <c r="G551" s="389"/>
      <c r="H551" s="389"/>
      <c r="I551" s="120">
        <v>84.291999999999987</v>
      </c>
      <c r="J551" s="120">
        <v>91.679000000000002</v>
      </c>
      <c r="K551" s="120">
        <v>243.10300000000001</v>
      </c>
      <c r="L551" s="120">
        <v>1650.02</v>
      </c>
      <c r="M551" s="95"/>
      <c r="N551" s="129">
        <f>SUM(N513:N550)</f>
        <v>161.97400000000002</v>
      </c>
      <c r="P551" s="468"/>
    </row>
    <row r="552" spans="1:16" s="212" customFormat="1" x14ac:dyDescent="0.2">
      <c r="A552" s="452"/>
      <c r="B552" s="455" t="s">
        <v>245</v>
      </c>
      <c r="C552" s="455"/>
      <c r="D552" s="455"/>
      <c r="E552" s="452"/>
      <c r="F552" s="452"/>
      <c r="G552" s="452"/>
      <c r="H552" s="444"/>
      <c r="I552" s="453" t="e">
        <f>I551+I511</f>
        <v>#REF!</v>
      </c>
      <c r="J552" s="453" t="e">
        <f>J551+J511</f>
        <v>#REF!</v>
      </c>
      <c r="K552" s="453" t="e">
        <f>K551+K511</f>
        <v>#REF!</v>
      </c>
      <c r="L552" s="453" t="e">
        <f>L551+L511</f>
        <v>#REF!</v>
      </c>
      <c r="M552" s="453"/>
      <c r="N552" s="438">
        <f>N551+N511</f>
        <v>279.02600000000007</v>
      </c>
      <c r="P552" s="468"/>
    </row>
    <row r="553" spans="1:16" ht="20.399999999999999" x14ac:dyDescent="0.2">
      <c r="A553" s="418" t="s">
        <v>1</v>
      </c>
      <c r="B553" s="391" t="s">
        <v>2</v>
      </c>
      <c r="C553" s="391"/>
      <c r="D553" s="391"/>
      <c r="E553" s="418" t="s">
        <v>3</v>
      </c>
      <c r="F553" s="418" t="s">
        <v>4</v>
      </c>
      <c r="G553" s="418" t="s">
        <v>5</v>
      </c>
      <c r="H553" s="418" t="s">
        <v>6</v>
      </c>
      <c r="I553" s="418" t="s">
        <v>7</v>
      </c>
      <c r="J553" s="418" t="s">
        <v>8</v>
      </c>
      <c r="K553" s="418" t="s">
        <v>9</v>
      </c>
      <c r="L553" s="418" t="s">
        <v>10</v>
      </c>
      <c r="M553" s="72" t="s">
        <v>11</v>
      </c>
      <c r="N553" s="128"/>
      <c r="P553" s="468"/>
    </row>
    <row r="554" spans="1:16" x14ac:dyDescent="0.2">
      <c r="A554" s="634" t="s">
        <v>350</v>
      </c>
      <c r="B554" s="635"/>
      <c r="C554" s="399"/>
      <c r="D554" s="399"/>
      <c r="E554" s="389"/>
      <c r="F554" s="389"/>
      <c r="G554" s="389"/>
      <c r="H554" s="389"/>
      <c r="I554" s="389"/>
      <c r="J554" s="389"/>
      <c r="K554" s="389"/>
      <c r="L554" s="389"/>
      <c r="M554" s="72"/>
      <c r="N554" s="128"/>
      <c r="P554" s="468"/>
    </row>
    <row r="555" spans="1:16" x14ac:dyDescent="0.2">
      <c r="A555" s="552" t="s">
        <v>14</v>
      </c>
      <c r="B555" s="554"/>
      <c r="C555" s="385"/>
      <c r="D555" s="385"/>
      <c r="E555" s="92"/>
      <c r="F555" s="92"/>
      <c r="G555" s="92"/>
      <c r="H555" s="92"/>
      <c r="I555" s="92"/>
      <c r="J555" s="92"/>
      <c r="K555" s="92"/>
      <c r="L555" s="92"/>
      <c r="M555" s="72"/>
      <c r="N555" s="128"/>
      <c r="P555" s="468"/>
    </row>
    <row r="556" spans="1:16" ht="12" customHeight="1" x14ac:dyDescent="0.2">
      <c r="A556" s="432" t="s">
        <v>15</v>
      </c>
      <c r="B556" s="541" t="s">
        <v>351</v>
      </c>
      <c r="C556" s="387"/>
      <c r="D556" s="387"/>
      <c r="E556" s="432" t="s">
        <v>352</v>
      </c>
      <c r="F556" s="432">
        <v>33.299999999999997</v>
      </c>
      <c r="G556" s="432">
        <v>33.299999999999997</v>
      </c>
      <c r="H556" s="396"/>
      <c r="I556" s="432">
        <v>3.4</v>
      </c>
      <c r="J556" s="432">
        <v>0.33</v>
      </c>
      <c r="K556" s="432">
        <v>22.5</v>
      </c>
      <c r="L556" s="432">
        <v>109.2</v>
      </c>
      <c r="M556" s="72">
        <v>53</v>
      </c>
      <c r="N556" s="128">
        <f t="shared" si="12"/>
        <v>1.7648999999999999</v>
      </c>
      <c r="P556" s="468"/>
    </row>
    <row r="557" spans="1:16" x14ac:dyDescent="0.2">
      <c r="A557" s="432"/>
      <c r="B557" s="608"/>
      <c r="C557" s="388" t="s">
        <v>408</v>
      </c>
      <c r="D557" s="388" t="s">
        <v>409</v>
      </c>
      <c r="E557" s="432" t="s">
        <v>20</v>
      </c>
      <c r="F557" s="432">
        <v>7.5</v>
      </c>
      <c r="G557" s="432">
        <v>7.5</v>
      </c>
      <c r="H557" s="396"/>
      <c r="I557" s="432" t="s">
        <v>21</v>
      </c>
      <c r="J557" s="432" t="s">
        <v>21</v>
      </c>
      <c r="K557" s="432">
        <v>7.4</v>
      </c>
      <c r="L557" s="432">
        <v>28.4</v>
      </c>
      <c r="M557" s="72">
        <v>80</v>
      </c>
      <c r="N557" s="128">
        <f t="shared" si="12"/>
        <v>0.6</v>
      </c>
      <c r="O557" s="190"/>
      <c r="P557" s="468"/>
    </row>
    <row r="558" spans="1:16" x14ac:dyDescent="0.2">
      <c r="A558" s="432"/>
      <c r="B558" s="398"/>
      <c r="C558" s="398"/>
      <c r="D558" s="398"/>
      <c r="E558" s="432" t="s">
        <v>22</v>
      </c>
      <c r="F558" s="432">
        <v>0.06</v>
      </c>
      <c r="G558" s="432">
        <v>0.06</v>
      </c>
      <c r="H558" s="396"/>
      <c r="I558" s="432"/>
      <c r="J558" s="432"/>
      <c r="K558" s="432"/>
      <c r="L558" s="432"/>
      <c r="M558" s="72">
        <v>16</v>
      </c>
      <c r="N558" s="128">
        <f t="shared" si="12"/>
        <v>9.5999999999999992E-4</v>
      </c>
      <c r="P558" s="468"/>
    </row>
    <row r="559" spans="1:16" x14ac:dyDescent="0.2">
      <c r="A559" s="432"/>
      <c r="B559" s="409"/>
      <c r="C559" s="409"/>
      <c r="D559" s="409"/>
      <c r="E559" s="432" t="s">
        <v>19</v>
      </c>
      <c r="F559" s="432">
        <v>73.8</v>
      </c>
      <c r="G559" s="432">
        <v>73.8</v>
      </c>
      <c r="H559" s="396"/>
      <c r="I559" s="432">
        <v>2.08</v>
      </c>
      <c r="J559" s="432">
        <v>2.36</v>
      </c>
      <c r="K559" s="432">
        <v>3.49</v>
      </c>
      <c r="L559" s="432">
        <v>42.8</v>
      </c>
      <c r="M559" s="72">
        <v>65</v>
      </c>
      <c r="N559" s="128">
        <f t="shared" si="12"/>
        <v>4.7969999999999997</v>
      </c>
      <c r="P559" s="468"/>
    </row>
    <row r="560" spans="1:16" x14ac:dyDescent="0.2">
      <c r="A560" s="432"/>
      <c r="B560" s="409"/>
      <c r="C560" s="409"/>
      <c r="D560" s="409"/>
      <c r="E560" s="432" t="s">
        <v>23</v>
      </c>
      <c r="F560" s="432">
        <v>5</v>
      </c>
      <c r="G560" s="432">
        <v>5</v>
      </c>
      <c r="H560" s="396"/>
      <c r="I560" s="432">
        <v>0.04</v>
      </c>
      <c r="J560" s="432">
        <v>3.6</v>
      </c>
      <c r="K560" s="432">
        <v>0.28000000000000003</v>
      </c>
      <c r="L560" s="432">
        <v>33.049999999999997</v>
      </c>
      <c r="M560" s="72">
        <v>670</v>
      </c>
      <c r="N560" s="128">
        <f t="shared" si="12"/>
        <v>3.35</v>
      </c>
      <c r="P560" s="468"/>
    </row>
    <row r="561" spans="1:16" ht="13.5" customHeight="1" x14ac:dyDescent="0.2">
      <c r="A561" s="92" t="s">
        <v>285</v>
      </c>
      <c r="B561" s="537" t="s">
        <v>463</v>
      </c>
      <c r="C561" s="400"/>
      <c r="D561" s="400"/>
      <c r="E561" s="92" t="s">
        <v>232</v>
      </c>
      <c r="F561" s="92">
        <v>1</v>
      </c>
      <c r="G561" s="92">
        <v>1</v>
      </c>
      <c r="H561" s="92"/>
      <c r="I561" s="92"/>
      <c r="J561" s="92"/>
      <c r="K561" s="92"/>
      <c r="L561" s="92"/>
      <c r="M561" s="72">
        <v>688</v>
      </c>
      <c r="N561" s="128">
        <f t="shared" si="12"/>
        <v>0.68799999999999994</v>
      </c>
      <c r="P561" s="468"/>
    </row>
    <row r="562" spans="1:16" x14ac:dyDescent="0.2">
      <c r="A562" s="92"/>
      <c r="B562" s="538"/>
      <c r="C562" s="401" t="s">
        <v>286</v>
      </c>
      <c r="D562" s="401" t="s">
        <v>286</v>
      </c>
      <c r="E562" s="92" t="s">
        <v>20</v>
      </c>
      <c r="F562" s="92">
        <v>15</v>
      </c>
      <c r="G562" s="92">
        <v>15</v>
      </c>
      <c r="H562" s="92"/>
      <c r="I562" s="92"/>
      <c r="J562" s="92"/>
      <c r="K562" s="92">
        <v>14.97</v>
      </c>
      <c r="L562" s="92">
        <v>56.85</v>
      </c>
      <c r="M562" s="72">
        <v>80</v>
      </c>
      <c r="N562" s="128">
        <f t="shared" ref="N562:N602" si="13">F562*M562/1000</f>
        <v>1.2</v>
      </c>
      <c r="P562" s="468"/>
    </row>
    <row r="563" spans="1:16" x14ac:dyDescent="0.2">
      <c r="A563" s="92" t="s">
        <v>29</v>
      </c>
      <c r="B563" s="537" t="s">
        <v>441</v>
      </c>
      <c r="C563" s="400"/>
      <c r="D563" s="400"/>
      <c r="E563" s="113" t="s">
        <v>31</v>
      </c>
      <c r="F563" s="113">
        <v>80</v>
      </c>
      <c r="G563" s="92"/>
      <c r="H563" s="92"/>
      <c r="I563" s="113">
        <v>6.96</v>
      </c>
      <c r="J563" s="113">
        <v>1.2</v>
      </c>
      <c r="K563" s="113">
        <v>32.32</v>
      </c>
      <c r="L563" s="113">
        <v>167.2</v>
      </c>
      <c r="M563" s="72">
        <v>60</v>
      </c>
      <c r="N563" s="128">
        <f t="shared" si="13"/>
        <v>4.8</v>
      </c>
      <c r="P563" s="468"/>
    </row>
    <row r="564" spans="1:16" ht="20.399999999999999" x14ac:dyDescent="0.2">
      <c r="A564" s="92"/>
      <c r="B564" s="538"/>
      <c r="C564" s="401" t="s">
        <v>410</v>
      </c>
      <c r="D564" s="401" t="s">
        <v>411</v>
      </c>
      <c r="E564" s="92" t="s">
        <v>23</v>
      </c>
      <c r="F564" s="92">
        <v>10</v>
      </c>
      <c r="G564" s="92"/>
      <c r="H564" s="92"/>
      <c r="I564" s="92">
        <v>0.08</v>
      </c>
      <c r="J564" s="92">
        <v>7.25</v>
      </c>
      <c r="K564" s="92">
        <v>0.09</v>
      </c>
      <c r="L564" s="92">
        <v>66.099999999999994</v>
      </c>
      <c r="M564" s="72">
        <v>670</v>
      </c>
      <c r="N564" s="128">
        <f t="shared" si="13"/>
        <v>6.7</v>
      </c>
      <c r="P564" s="468"/>
    </row>
    <row r="565" spans="1:16" ht="20.399999999999999" x14ac:dyDescent="0.2">
      <c r="A565" s="92"/>
      <c r="B565" s="390" t="s">
        <v>146</v>
      </c>
      <c r="C565" s="390">
        <v>120</v>
      </c>
      <c r="D565" s="390">
        <v>120</v>
      </c>
      <c r="E565" s="92" t="s">
        <v>289</v>
      </c>
      <c r="F565" s="92">
        <v>120</v>
      </c>
      <c r="G565" s="92">
        <v>120</v>
      </c>
      <c r="H565" s="92">
        <v>120</v>
      </c>
      <c r="I565" s="121">
        <v>0.78</v>
      </c>
      <c r="J565" s="121">
        <v>0.32</v>
      </c>
      <c r="K565" s="121">
        <v>10.91</v>
      </c>
      <c r="L565" s="114">
        <v>45.36</v>
      </c>
      <c r="M565" s="72">
        <v>280</v>
      </c>
      <c r="N565" s="128">
        <f t="shared" si="13"/>
        <v>33.6</v>
      </c>
      <c r="P565" s="468"/>
    </row>
    <row r="566" spans="1:16" x14ac:dyDescent="0.2">
      <c r="A566" s="432" t="s">
        <v>38</v>
      </c>
      <c r="B566" s="409" t="s">
        <v>437</v>
      </c>
      <c r="C566" s="409">
        <v>100</v>
      </c>
      <c r="D566" s="409">
        <v>100</v>
      </c>
      <c r="E566" s="432" t="s">
        <v>437</v>
      </c>
      <c r="F566" s="432">
        <v>200</v>
      </c>
      <c r="G566" s="432">
        <v>100</v>
      </c>
      <c r="H566" s="396">
        <v>100</v>
      </c>
      <c r="I566" s="432"/>
      <c r="J566" s="432"/>
      <c r="K566" s="432">
        <v>19</v>
      </c>
      <c r="L566" s="432">
        <v>75</v>
      </c>
      <c r="M566" s="72">
        <v>80</v>
      </c>
      <c r="N566" s="128">
        <f t="shared" si="13"/>
        <v>16</v>
      </c>
      <c r="P566" s="468"/>
    </row>
    <row r="567" spans="1:16" ht="13.5" customHeight="1" x14ac:dyDescent="0.2">
      <c r="A567" s="92"/>
      <c r="B567" s="384" t="s">
        <v>328</v>
      </c>
      <c r="C567" s="384"/>
      <c r="D567" s="384"/>
      <c r="E567" s="92"/>
      <c r="F567" s="92"/>
      <c r="G567" s="92"/>
      <c r="H567" s="92"/>
      <c r="I567" s="120">
        <v>15.55</v>
      </c>
      <c r="J567" s="120">
        <v>31.412999999999997</v>
      </c>
      <c r="K567" s="120">
        <v>117.96000000000001</v>
      </c>
      <c r="L567" s="120">
        <v>825.53</v>
      </c>
      <c r="M567" s="109"/>
      <c r="N567" s="129">
        <f>SUM(N556:N566)</f>
        <v>73.500860000000003</v>
      </c>
      <c r="P567" s="468"/>
    </row>
    <row r="568" spans="1:16" s="190" customFormat="1" x14ac:dyDescent="0.2">
      <c r="A568" s="389" t="s">
        <v>41</v>
      </c>
      <c r="B568" s="117"/>
      <c r="C568" s="117"/>
      <c r="D568" s="117"/>
      <c r="E568" s="92"/>
      <c r="F568" s="92"/>
      <c r="G568" s="92"/>
      <c r="H568" s="92"/>
      <c r="I568" s="92"/>
      <c r="J568" s="92"/>
      <c r="K568" s="92"/>
      <c r="L568" s="92"/>
      <c r="M568" s="72"/>
      <c r="N568" s="128"/>
      <c r="O568" s="431"/>
      <c r="P568" s="468"/>
    </row>
    <row r="569" spans="1:16" ht="30.6" x14ac:dyDescent="0.2">
      <c r="A569" s="593" t="s">
        <v>240</v>
      </c>
      <c r="B569" s="413" t="s">
        <v>341</v>
      </c>
      <c r="C569" s="413"/>
      <c r="D569" s="413"/>
      <c r="E569" s="84" t="s">
        <v>342</v>
      </c>
      <c r="F569" s="84">
        <v>49.8</v>
      </c>
      <c r="G569" s="84">
        <v>39.5</v>
      </c>
      <c r="H569" s="186"/>
      <c r="I569" s="186">
        <v>1.4</v>
      </c>
      <c r="J569" s="186"/>
      <c r="K569" s="186">
        <v>3.7</v>
      </c>
      <c r="L569" s="186">
        <v>21.3</v>
      </c>
      <c r="M569" s="187">
        <v>35</v>
      </c>
      <c r="N569" s="128">
        <f t="shared" si="13"/>
        <v>1.7430000000000001</v>
      </c>
      <c r="P569" s="468"/>
    </row>
    <row r="570" spans="1:16" x14ac:dyDescent="0.2">
      <c r="A570" s="639"/>
      <c r="B570" s="188"/>
      <c r="C570" s="188">
        <v>40</v>
      </c>
      <c r="D570" s="188">
        <v>60</v>
      </c>
      <c r="E570" s="84" t="s">
        <v>343</v>
      </c>
      <c r="F570" s="84">
        <v>6.25</v>
      </c>
      <c r="G570" s="84">
        <v>5</v>
      </c>
      <c r="H570" s="186"/>
      <c r="I570" s="186">
        <v>0.14000000000000001</v>
      </c>
      <c r="J570" s="186"/>
      <c r="K570" s="186">
        <v>0.91</v>
      </c>
      <c r="L570" s="186">
        <v>4.0999999999999996</v>
      </c>
      <c r="M570" s="187">
        <v>40</v>
      </c>
      <c r="N570" s="128">
        <f t="shared" si="13"/>
        <v>0.25</v>
      </c>
      <c r="P570" s="468"/>
    </row>
    <row r="571" spans="1:16" x14ac:dyDescent="0.2">
      <c r="A571" s="639"/>
      <c r="B571" s="188"/>
      <c r="C571" s="188"/>
      <c r="D571" s="188"/>
      <c r="E571" s="84" t="s">
        <v>344</v>
      </c>
      <c r="F571" s="84">
        <v>6.25</v>
      </c>
      <c r="G571" s="84">
        <v>5</v>
      </c>
      <c r="H571" s="186"/>
      <c r="I571" s="186">
        <v>0.1</v>
      </c>
      <c r="J571" s="186"/>
      <c r="K571" s="186">
        <v>0.7</v>
      </c>
      <c r="L571" s="186">
        <v>3.4</v>
      </c>
      <c r="M571" s="187">
        <v>45</v>
      </c>
      <c r="N571" s="128">
        <f t="shared" si="13"/>
        <v>0.28125</v>
      </c>
      <c r="P571" s="468"/>
    </row>
    <row r="572" spans="1:16" x14ac:dyDescent="0.2">
      <c r="A572" s="639"/>
      <c r="B572" s="188"/>
      <c r="C572" s="188"/>
      <c r="D572" s="188"/>
      <c r="E572" s="84" t="s">
        <v>45</v>
      </c>
      <c r="F572" s="84">
        <v>2.5</v>
      </c>
      <c r="G572" s="84">
        <v>2.5</v>
      </c>
      <c r="H572" s="186"/>
      <c r="I572" s="186"/>
      <c r="J572" s="186"/>
      <c r="K572" s="186">
        <v>4.9000000000000004</v>
      </c>
      <c r="L572" s="186">
        <v>18.899999999999999</v>
      </c>
      <c r="M572" s="187">
        <v>80</v>
      </c>
      <c r="N572" s="128">
        <f t="shared" si="13"/>
        <v>0.2</v>
      </c>
      <c r="P572" s="468"/>
    </row>
    <row r="573" spans="1:16" x14ac:dyDescent="0.2">
      <c r="A573" s="639"/>
      <c r="B573" s="188"/>
      <c r="C573" s="188"/>
      <c r="D573" s="188"/>
      <c r="E573" s="84" t="s">
        <v>345</v>
      </c>
      <c r="F573" s="84">
        <v>2.5</v>
      </c>
      <c r="G573" s="84">
        <v>2.5</v>
      </c>
      <c r="H573" s="186"/>
      <c r="I573" s="186"/>
      <c r="J573" s="186">
        <v>4.99</v>
      </c>
      <c r="K573" s="186"/>
      <c r="L573" s="186">
        <v>44.9</v>
      </c>
      <c r="M573" s="187">
        <v>140</v>
      </c>
      <c r="N573" s="128">
        <f t="shared" si="13"/>
        <v>0.35</v>
      </c>
      <c r="P573" s="468"/>
    </row>
    <row r="574" spans="1:16" ht="11.25" customHeight="1" x14ac:dyDescent="0.2">
      <c r="A574" s="92" t="s">
        <v>294</v>
      </c>
      <c r="B574" s="537" t="s">
        <v>295</v>
      </c>
      <c r="C574" s="400"/>
      <c r="D574" s="400"/>
      <c r="E574" s="92" t="s">
        <v>51</v>
      </c>
      <c r="F574" s="92">
        <v>66.7</v>
      </c>
      <c r="G574" s="92">
        <v>50.48</v>
      </c>
      <c r="H574" s="92"/>
      <c r="I574" s="108">
        <v>1.33</v>
      </c>
      <c r="J574" s="108">
        <v>0.2</v>
      </c>
      <c r="K574" s="108">
        <v>8.31</v>
      </c>
      <c r="L574" s="108">
        <v>38.42</v>
      </c>
      <c r="M574" s="72">
        <v>35</v>
      </c>
      <c r="N574" s="128">
        <f t="shared" si="13"/>
        <v>2.3344999999999998</v>
      </c>
      <c r="P574" s="468"/>
    </row>
    <row r="575" spans="1:16" x14ac:dyDescent="0.2">
      <c r="A575" s="92"/>
      <c r="B575" s="538"/>
      <c r="C575" s="401" t="s">
        <v>58</v>
      </c>
      <c r="D575" s="401" t="s">
        <v>58</v>
      </c>
      <c r="E575" s="92" t="s">
        <v>296</v>
      </c>
      <c r="F575" s="92">
        <v>20.2</v>
      </c>
      <c r="G575" s="92">
        <v>20</v>
      </c>
      <c r="H575" s="92"/>
      <c r="I575" s="108">
        <v>4.5999999999999996</v>
      </c>
      <c r="J575" s="108">
        <v>0.32</v>
      </c>
      <c r="K575" s="108">
        <v>10.16</v>
      </c>
      <c r="L575" s="108">
        <v>62.8</v>
      </c>
      <c r="M575" s="72">
        <v>34</v>
      </c>
      <c r="N575" s="128">
        <f t="shared" si="13"/>
        <v>0.68679999999999997</v>
      </c>
      <c r="P575" s="468"/>
    </row>
    <row r="576" spans="1:16" x14ac:dyDescent="0.2">
      <c r="A576" s="92"/>
      <c r="B576" s="390"/>
      <c r="C576" s="390"/>
      <c r="D576" s="390"/>
      <c r="E576" s="92" t="s">
        <v>53</v>
      </c>
      <c r="F576" s="92">
        <v>12.5</v>
      </c>
      <c r="G576" s="92">
        <v>10</v>
      </c>
      <c r="H576" s="92"/>
      <c r="I576" s="108">
        <v>0.17499999999999999</v>
      </c>
      <c r="J576" s="108" t="s">
        <v>21</v>
      </c>
      <c r="K576" s="108">
        <v>0.98</v>
      </c>
      <c r="L576" s="108">
        <v>4.3</v>
      </c>
      <c r="M576" s="72">
        <v>40</v>
      </c>
      <c r="N576" s="128">
        <f t="shared" si="13"/>
        <v>0.5</v>
      </c>
      <c r="P576" s="468"/>
    </row>
    <row r="577" spans="1:16" x14ac:dyDescent="0.2">
      <c r="A577" s="92"/>
      <c r="B577" s="390"/>
      <c r="C577" s="390"/>
      <c r="D577" s="390"/>
      <c r="E577" s="92" t="s">
        <v>44</v>
      </c>
      <c r="F577" s="92">
        <v>12</v>
      </c>
      <c r="G577" s="92">
        <v>10.96</v>
      </c>
      <c r="H577" s="92"/>
      <c r="I577" s="108">
        <v>0.16</v>
      </c>
      <c r="J577" s="108">
        <v>8.9999999999999993E-3</v>
      </c>
      <c r="K577" s="108">
        <v>0.78</v>
      </c>
      <c r="L577" s="108">
        <v>3.26</v>
      </c>
      <c r="M577" s="72">
        <v>45</v>
      </c>
      <c r="N577" s="128">
        <f t="shared" si="13"/>
        <v>0.54</v>
      </c>
      <c r="P577" s="468"/>
    </row>
    <row r="578" spans="1:16" x14ac:dyDescent="0.2">
      <c r="A578" s="92"/>
      <c r="B578" s="390"/>
      <c r="C578" s="390"/>
      <c r="D578" s="390"/>
      <c r="E578" s="92" t="s">
        <v>23</v>
      </c>
      <c r="F578" s="92">
        <v>5</v>
      </c>
      <c r="G578" s="92">
        <v>5</v>
      </c>
      <c r="H578" s="92"/>
      <c r="I578" s="108" t="s">
        <v>21</v>
      </c>
      <c r="J578" s="108" t="s">
        <v>21</v>
      </c>
      <c r="K578" s="108">
        <v>4.99</v>
      </c>
      <c r="L578" s="108">
        <v>44.95</v>
      </c>
      <c r="M578" s="72">
        <v>670</v>
      </c>
      <c r="N578" s="128">
        <f t="shared" si="13"/>
        <v>3.35</v>
      </c>
      <c r="P578" s="468"/>
    </row>
    <row r="579" spans="1:16" x14ac:dyDescent="0.2">
      <c r="A579" s="92"/>
      <c r="B579" s="390"/>
      <c r="C579" s="390"/>
      <c r="D579" s="390"/>
      <c r="E579" s="92" t="s">
        <v>56</v>
      </c>
      <c r="F579" s="92">
        <v>40</v>
      </c>
      <c r="G579" s="92"/>
      <c r="H579" s="92"/>
      <c r="I579" s="108">
        <v>10.039999999999999</v>
      </c>
      <c r="J579" s="108">
        <v>6.48</v>
      </c>
      <c r="K579" s="108" t="s">
        <v>21</v>
      </c>
      <c r="L579" s="108">
        <v>88.29</v>
      </c>
      <c r="M579" s="72">
        <v>440</v>
      </c>
      <c r="N579" s="128">
        <f t="shared" si="13"/>
        <v>17.600000000000001</v>
      </c>
      <c r="P579" s="468"/>
    </row>
    <row r="580" spans="1:16" x14ac:dyDescent="0.2">
      <c r="A580" s="92"/>
      <c r="B580" s="390"/>
      <c r="C580" s="390"/>
      <c r="D580" s="390"/>
      <c r="E580" s="92" t="s">
        <v>22</v>
      </c>
      <c r="F580" s="92">
        <v>1</v>
      </c>
      <c r="G580" s="92">
        <v>40</v>
      </c>
      <c r="H580" s="92"/>
      <c r="I580" s="108" t="s">
        <v>21</v>
      </c>
      <c r="J580" s="108" t="s">
        <v>21</v>
      </c>
      <c r="K580" s="108" t="s">
        <v>21</v>
      </c>
      <c r="L580" s="108" t="s">
        <v>21</v>
      </c>
      <c r="M580" s="72">
        <v>16</v>
      </c>
      <c r="N580" s="128">
        <f t="shared" si="13"/>
        <v>1.6E-2</v>
      </c>
      <c r="P580" s="468"/>
    </row>
    <row r="581" spans="1:16" ht="14.25" customHeight="1" x14ac:dyDescent="0.2">
      <c r="A581" s="92" t="s">
        <v>298</v>
      </c>
      <c r="B581" s="537" t="s">
        <v>60</v>
      </c>
      <c r="C581" s="400"/>
      <c r="D581" s="400"/>
      <c r="E581" s="92" t="s">
        <v>61</v>
      </c>
      <c r="F581" s="92">
        <v>110</v>
      </c>
      <c r="G581" s="92">
        <v>79</v>
      </c>
      <c r="H581" s="92"/>
      <c r="I581" s="92">
        <v>19.989999999999998</v>
      </c>
      <c r="J581" s="92">
        <v>12.8</v>
      </c>
      <c r="K581" s="92" t="s">
        <v>21</v>
      </c>
      <c r="L581" s="92">
        <v>174.9</v>
      </c>
      <c r="M581" s="72">
        <v>440</v>
      </c>
      <c r="N581" s="128">
        <f t="shared" si="13"/>
        <v>48.4</v>
      </c>
      <c r="P581" s="468"/>
    </row>
    <row r="582" spans="1:16" ht="12.75" customHeight="1" x14ac:dyDescent="0.2">
      <c r="A582" s="92"/>
      <c r="B582" s="538"/>
      <c r="C582" s="401">
        <v>50</v>
      </c>
      <c r="D582" s="401">
        <v>50</v>
      </c>
      <c r="E582" s="92" t="s">
        <v>52</v>
      </c>
      <c r="F582" s="92">
        <v>5</v>
      </c>
      <c r="G582" s="92">
        <v>5</v>
      </c>
      <c r="H582" s="92"/>
      <c r="I582" s="92" t="s">
        <v>299</v>
      </c>
      <c r="J582" s="92">
        <v>4.99</v>
      </c>
      <c r="K582" s="92" t="s">
        <v>21</v>
      </c>
      <c r="L582" s="92">
        <v>44.95</v>
      </c>
      <c r="M582" s="72">
        <v>140</v>
      </c>
      <c r="N582" s="128">
        <f t="shared" si="13"/>
        <v>0.7</v>
      </c>
      <c r="P582" s="468"/>
    </row>
    <row r="583" spans="1:16" x14ac:dyDescent="0.2">
      <c r="A583" s="92"/>
      <c r="B583" s="390"/>
      <c r="C583" s="390"/>
      <c r="D583" s="390"/>
      <c r="E583" s="92" t="s">
        <v>62</v>
      </c>
      <c r="F583" s="92">
        <v>18</v>
      </c>
      <c r="G583" s="92">
        <v>15</v>
      </c>
      <c r="H583" s="92"/>
      <c r="I583" s="92">
        <v>0.21</v>
      </c>
      <c r="J583" s="92" t="s">
        <v>21</v>
      </c>
      <c r="K583" s="92">
        <v>1.36</v>
      </c>
      <c r="L583" s="92">
        <v>6.15</v>
      </c>
      <c r="M583" s="72">
        <v>40</v>
      </c>
      <c r="N583" s="128">
        <f t="shared" si="13"/>
        <v>0.72</v>
      </c>
      <c r="P583" s="468"/>
    </row>
    <row r="584" spans="1:16" ht="12" customHeight="1" x14ac:dyDescent="0.2">
      <c r="A584" s="92"/>
      <c r="B584" s="390"/>
      <c r="C584" s="390"/>
      <c r="D584" s="390"/>
      <c r="E584" s="92" t="s">
        <v>452</v>
      </c>
      <c r="F584" s="92">
        <v>4.8</v>
      </c>
      <c r="G584" s="92">
        <v>12</v>
      </c>
      <c r="H584" s="92"/>
      <c r="I584" s="92">
        <v>0.43</v>
      </c>
      <c r="J584" s="92" t="s">
        <v>21</v>
      </c>
      <c r="K584" s="92">
        <v>1.87</v>
      </c>
      <c r="L584" s="92">
        <v>9.16</v>
      </c>
      <c r="M584" s="72">
        <v>175</v>
      </c>
      <c r="N584" s="128">
        <f t="shared" si="13"/>
        <v>0.84</v>
      </c>
      <c r="P584" s="468"/>
    </row>
    <row r="585" spans="1:16" x14ac:dyDescent="0.2">
      <c r="A585" s="92"/>
      <c r="B585" s="390"/>
      <c r="C585" s="390"/>
      <c r="D585" s="390"/>
      <c r="E585" s="92" t="s">
        <v>65</v>
      </c>
      <c r="F585" s="92">
        <v>4</v>
      </c>
      <c r="G585" s="92">
        <v>4</v>
      </c>
      <c r="H585" s="92"/>
      <c r="I585" s="92">
        <v>0.43</v>
      </c>
      <c r="J585" s="92">
        <v>0.04</v>
      </c>
      <c r="K585" s="92">
        <v>2.72</v>
      </c>
      <c r="L585" s="92">
        <v>13.08</v>
      </c>
      <c r="M585" s="72">
        <v>40</v>
      </c>
      <c r="N585" s="128">
        <f t="shared" si="13"/>
        <v>0.16</v>
      </c>
      <c r="P585" s="468"/>
    </row>
    <row r="586" spans="1:16" x14ac:dyDescent="0.2">
      <c r="A586" s="92"/>
      <c r="B586" s="390"/>
      <c r="C586" s="390"/>
      <c r="D586" s="390"/>
      <c r="E586" s="92" t="s">
        <v>22</v>
      </c>
      <c r="F586" s="92">
        <v>1</v>
      </c>
      <c r="G586" s="92">
        <v>3</v>
      </c>
      <c r="H586" s="92"/>
      <c r="I586" s="92" t="s">
        <v>21</v>
      </c>
      <c r="J586" s="92" t="s">
        <v>21</v>
      </c>
      <c r="K586" s="92" t="s">
        <v>21</v>
      </c>
      <c r="L586" s="92" t="s">
        <v>21</v>
      </c>
      <c r="M586" s="72">
        <v>16</v>
      </c>
      <c r="N586" s="128">
        <f t="shared" si="13"/>
        <v>1.6E-2</v>
      </c>
      <c r="P586" s="468"/>
    </row>
    <row r="587" spans="1:16" x14ac:dyDescent="0.2">
      <c r="A587" s="92" t="s">
        <v>268</v>
      </c>
      <c r="B587" s="537" t="s">
        <v>269</v>
      </c>
      <c r="C587" s="400"/>
      <c r="D587" s="400"/>
      <c r="E587" s="92" t="s">
        <v>187</v>
      </c>
      <c r="F587" s="92">
        <v>34</v>
      </c>
      <c r="G587" s="92">
        <v>34</v>
      </c>
      <c r="H587" s="92">
        <v>100</v>
      </c>
      <c r="I587" s="92">
        <v>3.5</v>
      </c>
      <c r="J587" s="92">
        <v>0.37</v>
      </c>
      <c r="K587" s="92">
        <v>23.6</v>
      </c>
      <c r="L587" s="92">
        <v>124.5</v>
      </c>
      <c r="M587" s="72">
        <v>50</v>
      </c>
      <c r="N587" s="128">
        <f t="shared" si="13"/>
        <v>1.7</v>
      </c>
      <c r="P587" s="468"/>
    </row>
    <row r="588" spans="1:16" x14ac:dyDescent="0.2">
      <c r="A588" s="92"/>
      <c r="B588" s="538"/>
      <c r="C588" s="401">
        <v>80</v>
      </c>
      <c r="D588" s="401">
        <v>120</v>
      </c>
      <c r="E588" s="92" t="s">
        <v>22</v>
      </c>
      <c r="F588" s="92">
        <v>2</v>
      </c>
      <c r="G588" s="92">
        <v>2</v>
      </c>
      <c r="H588" s="92"/>
      <c r="I588" s="92" t="s">
        <v>21</v>
      </c>
      <c r="J588" s="92" t="s">
        <v>21</v>
      </c>
      <c r="K588" s="92" t="s">
        <v>21</v>
      </c>
      <c r="L588" s="92" t="s">
        <v>21</v>
      </c>
      <c r="M588" s="72">
        <v>16</v>
      </c>
      <c r="N588" s="128">
        <f t="shared" si="13"/>
        <v>3.2000000000000001E-2</v>
      </c>
      <c r="P588" s="468"/>
    </row>
    <row r="589" spans="1:16" x14ac:dyDescent="0.2">
      <c r="A589" s="92"/>
      <c r="B589" s="390"/>
      <c r="C589" s="390"/>
      <c r="D589" s="390"/>
      <c r="E589" s="92" t="s">
        <v>23</v>
      </c>
      <c r="F589" s="92">
        <v>3.5</v>
      </c>
      <c r="G589" s="92">
        <v>3.5</v>
      </c>
      <c r="H589" s="92"/>
      <c r="I589" s="92">
        <v>0.02</v>
      </c>
      <c r="J589" s="92">
        <v>2.5</v>
      </c>
      <c r="K589" s="92">
        <v>0.04</v>
      </c>
      <c r="L589" s="92">
        <v>23.1</v>
      </c>
      <c r="M589" s="72">
        <v>670</v>
      </c>
      <c r="N589" s="128">
        <f t="shared" si="13"/>
        <v>2.3450000000000002</v>
      </c>
      <c r="P589" s="468"/>
    </row>
    <row r="590" spans="1:16" ht="11.25" customHeight="1" x14ac:dyDescent="0.2">
      <c r="A590" s="92" t="s">
        <v>162</v>
      </c>
      <c r="B590" s="537" t="s">
        <v>163</v>
      </c>
      <c r="C590" s="400"/>
      <c r="D590" s="400"/>
      <c r="E590" s="92" t="s">
        <v>363</v>
      </c>
      <c r="F590" s="92">
        <v>24</v>
      </c>
      <c r="G590" s="92"/>
      <c r="H590" s="92">
        <v>200</v>
      </c>
      <c r="I590" s="92">
        <v>2.6</v>
      </c>
      <c r="J590" s="92"/>
      <c r="K590" s="92">
        <v>9.1999999999999993</v>
      </c>
      <c r="L590" s="92">
        <v>48.6</v>
      </c>
      <c r="M590" s="72">
        <v>148</v>
      </c>
      <c r="N590" s="128">
        <f t="shared" si="13"/>
        <v>3.552</v>
      </c>
      <c r="P590" s="468"/>
    </row>
    <row r="591" spans="1:16" x14ac:dyDescent="0.2">
      <c r="A591" s="92"/>
      <c r="B591" s="538"/>
      <c r="C591" s="401">
        <v>200</v>
      </c>
      <c r="D591" s="401">
        <v>200</v>
      </c>
      <c r="E591" s="92" t="s">
        <v>20</v>
      </c>
      <c r="F591" s="92">
        <v>20</v>
      </c>
      <c r="G591" s="92"/>
      <c r="H591" s="92"/>
      <c r="I591" s="92"/>
      <c r="J591" s="92"/>
      <c r="K591" s="92">
        <v>19.86</v>
      </c>
      <c r="L591" s="92">
        <v>75.73</v>
      </c>
      <c r="M591" s="72">
        <v>80</v>
      </c>
      <c r="N591" s="128">
        <f t="shared" si="13"/>
        <v>1.6</v>
      </c>
      <c r="P591" s="468"/>
    </row>
    <row r="592" spans="1:16" x14ac:dyDescent="0.2">
      <c r="A592" s="92"/>
      <c r="B592" s="409" t="s">
        <v>72</v>
      </c>
      <c r="C592" s="409" t="s">
        <v>412</v>
      </c>
      <c r="D592" s="409" t="s">
        <v>413</v>
      </c>
      <c r="E592" s="83" t="s">
        <v>73</v>
      </c>
      <c r="F592" s="83">
        <v>40</v>
      </c>
      <c r="G592" s="83">
        <v>40</v>
      </c>
      <c r="H592" s="84">
        <v>40</v>
      </c>
      <c r="I592" s="432">
        <v>3.48</v>
      </c>
      <c r="J592" s="432">
        <v>0.6</v>
      </c>
      <c r="K592" s="432">
        <v>16</v>
      </c>
      <c r="L592" s="432">
        <v>83.6</v>
      </c>
      <c r="M592" s="72">
        <v>60</v>
      </c>
      <c r="N592" s="128">
        <f t="shared" si="13"/>
        <v>2.4</v>
      </c>
      <c r="P592" s="468"/>
    </row>
    <row r="593" spans="1:16" x14ac:dyDescent="0.2">
      <c r="A593" s="92"/>
      <c r="B593" s="409"/>
      <c r="C593" s="409"/>
      <c r="D593" s="409"/>
      <c r="E593" s="432" t="s">
        <v>74</v>
      </c>
      <c r="F593" s="432">
        <v>80</v>
      </c>
      <c r="G593" s="432">
        <v>80</v>
      </c>
      <c r="H593" s="396">
        <v>80</v>
      </c>
      <c r="I593" s="432">
        <v>5.28</v>
      </c>
      <c r="J593" s="432">
        <v>0.96</v>
      </c>
      <c r="K593" s="432">
        <v>28.24</v>
      </c>
      <c r="L593" s="432">
        <v>144.80000000000001</v>
      </c>
      <c r="M593" s="72">
        <v>51</v>
      </c>
      <c r="N593" s="128">
        <f t="shared" si="13"/>
        <v>4.08</v>
      </c>
      <c r="P593" s="468"/>
    </row>
    <row r="594" spans="1:16" x14ac:dyDescent="0.2">
      <c r="A594" s="92" t="s">
        <v>240</v>
      </c>
      <c r="B594" s="537" t="s">
        <v>301</v>
      </c>
      <c r="C594" s="400"/>
      <c r="D594" s="400"/>
      <c r="E594" s="92" t="s">
        <v>130</v>
      </c>
      <c r="F594" s="92">
        <v>1.74</v>
      </c>
      <c r="G594" s="92"/>
      <c r="H594" s="92"/>
      <c r="I594" s="92">
        <v>0.17</v>
      </c>
      <c r="J594" s="92">
        <v>0.02</v>
      </c>
      <c r="K594" s="92">
        <v>1.19</v>
      </c>
      <c r="L594" s="92">
        <v>6.81</v>
      </c>
      <c r="M594" s="72">
        <v>40</v>
      </c>
      <c r="N594" s="128">
        <f t="shared" si="13"/>
        <v>6.9599999999999995E-2</v>
      </c>
      <c r="P594" s="468"/>
    </row>
    <row r="595" spans="1:16" x14ac:dyDescent="0.2">
      <c r="A595" s="92"/>
      <c r="B595" s="538"/>
      <c r="C595" s="401">
        <v>75</v>
      </c>
      <c r="D595" s="401">
        <v>75</v>
      </c>
      <c r="E595" s="92" t="s">
        <v>65</v>
      </c>
      <c r="F595" s="92">
        <v>37</v>
      </c>
      <c r="G595" s="92"/>
      <c r="H595" s="92"/>
      <c r="I595" s="92">
        <v>3.81</v>
      </c>
      <c r="J595" s="92">
        <v>0.4</v>
      </c>
      <c r="K595" s="92">
        <v>25.48</v>
      </c>
      <c r="L595" s="92">
        <v>123.6</v>
      </c>
      <c r="M595" s="72">
        <v>40</v>
      </c>
      <c r="N595" s="128">
        <f t="shared" si="13"/>
        <v>1.48</v>
      </c>
      <c r="P595" s="468"/>
    </row>
    <row r="596" spans="1:16" x14ac:dyDescent="0.2">
      <c r="A596" s="92"/>
      <c r="B596" s="390"/>
      <c r="C596" s="390"/>
      <c r="D596" s="390"/>
      <c r="E596" s="92" t="s">
        <v>20</v>
      </c>
      <c r="F596" s="92">
        <v>20</v>
      </c>
      <c r="G596" s="92"/>
      <c r="H596" s="92"/>
      <c r="I596" s="92" t="s">
        <v>21</v>
      </c>
      <c r="J596" s="92" t="s">
        <v>21</v>
      </c>
      <c r="K596" s="92">
        <v>19.96</v>
      </c>
      <c r="L596" s="92">
        <v>75.8</v>
      </c>
      <c r="M596" s="72">
        <v>80</v>
      </c>
      <c r="N596" s="128">
        <f t="shared" si="13"/>
        <v>1.6</v>
      </c>
      <c r="P596" s="468"/>
    </row>
    <row r="597" spans="1:16" x14ac:dyDescent="0.2">
      <c r="A597" s="92"/>
      <c r="B597" s="390"/>
      <c r="C597" s="390"/>
      <c r="D597" s="390"/>
      <c r="E597" s="92" t="s">
        <v>23</v>
      </c>
      <c r="F597" s="92">
        <v>1.68</v>
      </c>
      <c r="G597" s="92"/>
      <c r="H597" s="92"/>
      <c r="I597" s="92">
        <v>0.01</v>
      </c>
      <c r="J597" s="92">
        <v>1.22</v>
      </c>
      <c r="K597" s="92">
        <v>0.04</v>
      </c>
      <c r="L597" s="92">
        <v>11.1</v>
      </c>
      <c r="M597" s="72">
        <v>670</v>
      </c>
      <c r="N597" s="128">
        <f t="shared" si="13"/>
        <v>1.1255999999999999</v>
      </c>
      <c r="P597" s="468"/>
    </row>
    <row r="598" spans="1:16" x14ac:dyDescent="0.2">
      <c r="A598" s="92"/>
      <c r="B598" s="390"/>
      <c r="C598" s="390"/>
      <c r="D598" s="390"/>
      <c r="E598" s="92" t="s">
        <v>92</v>
      </c>
      <c r="F598" s="92">
        <v>0.48</v>
      </c>
      <c r="G598" s="92"/>
      <c r="H598" s="92"/>
      <c r="I598" s="92">
        <v>2.54</v>
      </c>
      <c r="J598" s="92">
        <v>2.2999999999999998</v>
      </c>
      <c r="K598" s="92">
        <v>0.14000000000000001</v>
      </c>
      <c r="L598" s="92">
        <v>31.4</v>
      </c>
      <c r="M598" s="72">
        <v>12</v>
      </c>
      <c r="N598" s="128">
        <f>F598*M598</f>
        <v>5.76</v>
      </c>
      <c r="P598" s="468"/>
    </row>
    <row r="599" spans="1:16" x14ac:dyDescent="0.2">
      <c r="A599" s="92"/>
      <c r="B599" s="390"/>
      <c r="C599" s="390"/>
      <c r="D599" s="390"/>
      <c r="E599" s="92" t="s">
        <v>22</v>
      </c>
      <c r="F599" s="92">
        <v>0.05</v>
      </c>
      <c r="G599" s="92"/>
      <c r="H599" s="92"/>
      <c r="I599" s="92" t="s">
        <v>21</v>
      </c>
      <c r="J599" s="92" t="s">
        <v>21</v>
      </c>
      <c r="K599" s="92" t="s">
        <v>21</v>
      </c>
      <c r="L599" s="92" t="s">
        <v>21</v>
      </c>
      <c r="M599" s="72">
        <v>16</v>
      </c>
      <c r="N599" s="128">
        <f t="shared" si="13"/>
        <v>8.0000000000000004E-4</v>
      </c>
      <c r="P599" s="468"/>
    </row>
    <row r="600" spans="1:16" x14ac:dyDescent="0.2">
      <c r="A600" s="92"/>
      <c r="B600" s="390"/>
      <c r="C600" s="390"/>
      <c r="D600" s="390"/>
      <c r="E600" s="92" t="s">
        <v>129</v>
      </c>
      <c r="F600" s="92">
        <v>1.1000000000000001</v>
      </c>
      <c r="G600" s="92"/>
      <c r="H600" s="92"/>
      <c r="I600" s="92" t="s">
        <v>21</v>
      </c>
      <c r="J600" s="92" t="s">
        <v>21</v>
      </c>
      <c r="K600" s="92" t="s">
        <v>21</v>
      </c>
      <c r="L600" s="92" t="s">
        <v>21</v>
      </c>
      <c r="M600" s="72">
        <v>400</v>
      </c>
      <c r="N600" s="128">
        <f t="shared" si="13"/>
        <v>0.44000000000000006</v>
      </c>
      <c r="P600" s="468"/>
    </row>
    <row r="601" spans="1:16" x14ac:dyDescent="0.2">
      <c r="A601" s="92"/>
      <c r="B601" s="390"/>
      <c r="C601" s="390"/>
      <c r="D601" s="390"/>
      <c r="E601" s="92" t="s">
        <v>302</v>
      </c>
      <c r="F601" s="92">
        <v>30</v>
      </c>
      <c r="G601" s="92"/>
      <c r="H601" s="92"/>
      <c r="I601" s="92">
        <v>2.08</v>
      </c>
      <c r="J601" s="92" t="s">
        <v>21</v>
      </c>
      <c r="K601" s="92">
        <v>19.59</v>
      </c>
      <c r="L601" s="92">
        <v>84.1</v>
      </c>
      <c r="M601" s="72">
        <v>170</v>
      </c>
      <c r="N601" s="128">
        <f t="shared" si="13"/>
        <v>5.0999999999999996</v>
      </c>
      <c r="P601" s="468"/>
    </row>
    <row r="602" spans="1:16" x14ac:dyDescent="0.2">
      <c r="A602" s="92"/>
      <c r="B602" s="390"/>
      <c r="C602" s="390"/>
      <c r="D602" s="390"/>
      <c r="E602" s="92" t="s">
        <v>82</v>
      </c>
      <c r="F602" s="92">
        <v>0.25</v>
      </c>
      <c r="G602" s="92"/>
      <c r="H602" s="92"/>
      <c r="I602" s="92" t="s">
        <v>21</v>
      </c>
      <c r="J602" s="92">
        <v>0.24</v>
      </c>
      <c r="K602" s="92" t="s">
        <v>21</v>
      </c>
      <c r="L602" s="92">
        <v>2.25</v>
      </c>
      <c r="M602" s="72">
        <v>140</v>
      </c>
      <c r="N602" s="128">
        <f t="shared" si="13"/>
        <v>3.5000000000000003E-2</v>
      </c>
      <c r="P602" s="468"/>
    </row>
    <row r="603" spans="1:16" s="212" customFormat="1" x14ac:dyDescent="0.2">
      <c r="A603" s="389"/>
      <c r="B603" s="384" t="s">
        <v>84</v>
      </c>
      <c r="C603" s="384"/>
      <c r="D603" s="384"/>
      <c r="E603" s="389"/>
      <c r="F603" s="389"/>
      <c r="G603" s="389"/>
      <c r="H603" s="389"/>
      <c r="I603" s="120">
        <v>65.764999999999986</v>
      </c>
      <c r="J603" s="120">
        <v>43.694000000000003</v>
      </c>
      <c r="K603" s="120">
        <v>173.64</v>
      </c>
      <c r="L603" s="120">
        <v>1317.91</v>
      </c>
      <c r="M603" s="120"/>
      <c r="N603" s="129">
        <f>SUM(N569:N602)</f>
        <v>110.00754999999999</v>
      </c>
      <c r="P603" s="468"/>
    </row>
    <row r="604" spans="1:16" s="212" customFormat="1" x14ac:dyDescent="0.2">
      <c r="A604" s="452"/>
      <c r="B604" s="455" t="s">
        <v>245</v>
      </c>
      <c r="C604" s="455"/>
      <c r="D604" s="455"/>
      <c r="E604" s="452"/>
      <c r="F604" s="452"/>
      <c r="G604" s="452"/>
      <c r="H604" s="444"/>
      <c r="I604" s="458">
        <f>I603+I567</f>
        <v>81.314999999999984</v>
      </c>
      <c r="J604" s="458">
        <f>J603+J567</f>
        <v>75.106999999999999</v>
      </c>
      <c r="K604" s="458">
        <f>K603+K567</f>
        <v>291.60000000000002</v>
      </c>
      <c r="L604" s="458">
        <f>L603+L567</f>
        <v>2143.44</v>
      </c>
      <c r="M604" s="458"/>
      <c r="N604" s="438">
        <f>N603+N567</f>
        <v>183.50841</v>
      </c>
      <c r="P604" s="468"/>
    </row>
    <row r="605" spans="1:16" ht="20.399999999999999" x14ac:dyDescent="0.2">
      <c r="A605" s="418" t="s">
        <v>1</v>
      </c>
      <c r="B605" s="391" t="s">
        <v>2</v>
      </c>
      <c r="C605" s="391"/>
      <c r="D605" s="391"/>
      <c r="E605" s="418" t="s">
        <v>3</v>
      </c>
      <c r="F605" s="418" t="s">
        <v>4</v>
      </c>
      <c r="G605" s="418" t="s">
        <v>5</v>
      </c>
      <c r="H605" s="418" t="s">
        <v>6</v>
      </c>
      <c r="I605" s="418" t="s">
        <v>7</v>
      </c>
      <c r="J605" s="418" t="s">
        <v>8</v>
      </c>
      <c r="K605" s="418" t="s">
        <v>9</v>
      </c>
      <c r="L605" s="418" t="s">
        <v>10</v>
      </c>
      <c r="M605" s="72" t="s">
        <v>11</v>
      </c>
      <c r="N605" s="128"/>
      <c r="P605" s="468"/>
    </row>
    <row r="606" spans="1:16" x14ac:dyDescent="0.2">
      <c r="A606" s="634" t="s">
        <v>354</v>
      </c>
      <c r="B606" s="637"/>
      <c r="C606" s="385"/>
      <c r="D606" s="385"/>
      <c r="E606" s="389"/>
      <c r="F606" s="389"/>
      <c r="G606" s="389"/>
      <c r="H606" s="389"/>
      <c r="I606" s="389"/>
      <c r="J606" s="389"/>
      <c r="K606" s="389"/>
      <c r="L606" s="389"/>
      <c r="M606" s="72"/>
      <c r="N606" s="128"/>
      <c r="P606" s="468"/>
    </row>
    <row r="607" spans="1:16" ht="11.25" customHeight="1" x14ac:dyDescent="0.2">
      <c r="A607" s="92" t="s">
        <v>205</v>
      </c>
      <c r="B607" s="537" t="s">
        <v>451</v>
      </c>
      <c r="C607" s="400"/>
      <c r="D607" s="400"/>
      <c r="E607" s="92"/>
      <c r="F607" s="92"/>
      <c r="G607" s="92"/>
      <c r="H607" s="92"/>
      <c r="I607" s="92"/>
      <c r="J607" s="92"/>
      <c r="K607" s="92"/>
      <c r="L607" s="92"/>
      <c r="M607" s="72"/>
      <c r="N607" s="128"/>
      <c r="P607" s="468"/>
    </row>
    <row r="608" spans="1:16" ht="22.5" customHeight="1" x14ac:dyDescent="0.2">
      <c r="A608" s="92"/>
      <c r="B608" s="638"/>
      <c r="C608" s="401">
        <v>75</v>
      </c>
      <c r="D608" s="401">
        <v>41</v>
      </c>
      <c r="E608" s="92" t="s">
        <v>450</v>
      </c>
      <c r="F608" s="92">
        <v>160</v>
      </c>
      <c r="G608" s="92">
        <v>112</v>
      </c>
      <c r="H608" s="92"/>
      <c r="I608" s="92" t="s">
        <v>21</v>
      </c>
      <c r="J608" s="92" t="s">
        <v>21</v>
      </c>
      <c r="K608" s="92" t="s">
        <v>21</v>
      </c>
      <c r="L608" s="92">
        <v>0.21</v>
      </c>
      <c r="M608" s="72">
        <v>270</v>
      </c>
      <c r="N608" s="128">
        <f t="shared" ref="N608:N611" si="14">F608*M608/1000</f>
        <v>43.2</v>
      </c>
      <c r="P608" s="468"/>
    </row>
    <row r="609" spans="1:16" x14ac:dyDescent="0.2">
      <c r="A609" s="92"/>
      <c r="B609" s="390"/>
      <c r="C609" s="390"/>
      <c r="D609" s="390"/>
      <c r="E609" s="92" t="s">
        <v>77</v>
      </c>
      <c r="F609" s="92">
        <v>4</v>
      </c>
      <c r="G609" s="92">
        <v>2</v>
      </c>
      <c r="H609" s="92"/>
      <c r="I609" s="92">
        <v>0.22</v>
      </c>
      <c r="J609" s="92">
        <v>0.02</v>
      </c>
      <c r="K609" s="92">
        <v>1.44</v>
      </c>
      <c r="L609" s="92">
        <v>6.62</v>
      </c>
      <c r="M609" s="72">
        <v>40</v>
      </c>
      <c r="N609" s="128">
        <f t="shared" si="14"/>
        <v>0.16</v>
      </c>
      <c r="P609" s="468"/>
    </row>
    <row r="610" spans="1:16" x14ac:dyDescent="0.2">
      <c r="A610" s="92"/>
      <c r="B610" s="390"/>
      <c r="C610" s="390"/>
      <c r="D610" s="390"/>
      <c r="E610" s="92" t="s">
        <v>53</v>
      </c>
      <c r="F610" s="92">
        <v>48</v>
      </c>
      <c r="G610" s="92">
        <v>40</v>
      </c>
      <c r="H610" s="92"/>
      <c r="I610" s="92">
        <v>0.56999999999999995</v>
      </c>
      <c r="J610" s="92">
        <v>0.06</v>
      </c>
      <c r="K610" s="92">
        <v>0.47</v>
      </c>
      <c r="L610" s="92">
        <v>15.82</v>
      </c>
      <c r="M610" s="72">
        <v>40</v>
      </c>
      <c r="N610" s="128">
        <f t="shared" si="14"/>
        <v>1.92</v>
      </c>
      <c r="P610" s="468"/>
    </row>
    <row r="611" spans="1:16" x14ac:dyDescent="0.2">
      <c r="A611" s="92"/>
      <c r="B611" s="390"/>
      <c r="C611" s="390"/>
      <c r="D611" s="390"/>
      <c r="E611" s="92" t="s">
        <v>22</v>
      </c>
      <c r="F611" s="92">
        <v>0.6</v>
      </c>
      <c r="G611" s="92">
        <v>0.6</v>
      </c>
      <c r="H611" s="92"/>
      <c r="I611" s="92" t="s">
        <v>21</v>
      </c>
      <c r="J611" s="92" t="s">
        <v>21</v>
      </c>
      <c r="K611" s="92" t="s">
        <v>21</v>
      </c>
      <c r="L611" s="92" t="s">
        <v>21</v>
      </c>
      <c r="M611" s="72">
        <v>16</v>
      </c>
      <c r="N611" s="128">
        <f t="shared" si="14"/>
        <v>9.5999999999999992E-3</v>
      </c>
      <c r="P611" s="468"/>
    </row>
    <row r="612" spans="1:16" ht="12.75" customHeight="1" x14ac:dyDescent="0.2">
      <c r="A612" s="92"/>
      <c r="B612" s="390"/>
      <c r="C612" s="390"/>
      <c r="D612" s="390"/>
      <c r="E612" s="92" t="s">
        <v>52</v>
      </c>
      <c r="F612" s="92">
        <v>15</v>
      </c>
      <c r="G612" s="92">
        <v>15</v>
      </c>
      <c r="H612" s="92"/>
      <c r="I612" s="92" t="s">
        <v>21</v>
      </c>
      <c r="J612" s="92">
        <v>1.99</v>
      </c>
      <c r="K612" s="92" t="s">
        <v>21</v>
      </c>
      <c r="L612" s="92">
        <v>17.98</v>
      </c>
      <c r="M612" s="72">
        <v>140</v>
      </c>
      <c r="N612" s="128">
        <v>5.44</v>
      </c>
      <c r="P612" s="468"/>
    </row>
    <row r="613" spans="1:16" x14ac:dyDescent="0.2">
      <c r="A613" s="92"/>
      <c r="B613" s="390"/>
      <c r="C613" s="390">
        <v>200</v>
      </c>
      <c r="D613" s="390">
        <v>200</v>
      </c>
      <c r="E613" s="92" t="s">
        <v>145</v>
      </c>
      <c r="F613" s="92">
        <v>110</v>
      </c>
      <c r="G613" s="92"/>
      <c r="H613" s="92"/>
      <c r="I613" s="92">
        <v>3.08</v>
      </c>
      <c r="J613" s="92">
        <v>3.52</v>
      </c>
      <c r="K613" s="92">
        <v>2.35</v>
      </c>
      <c r="L613" s="92">
        <v>63.8</v>
      </c>
      <c r="M613" s="72">
        <v>65</v>
      </c>
      <c r="N613" s="128">
        <f t="shared" ref="N613:N659" si="15">F613*M613/1000</f>
        <v>7.15</v>
      </c>
      <c r="P613" s="468"/>
    </row>
    <row r="614" spans="1:16" s="5" customFormat="1" ht="12" x14ac:dyDescent="0.25">
      <c r="A614" s="92" t="s">
        <v>268</v>
      </c>
      <c r="B614" s="536" t="s">
        <v>269</v>
      </c>
      <c r="C614" s="390"/>
      <c r="D614" s="390"/>
      <c r="E614" s="92" t="s">
        <v>270</v>
      </c>
      <c r="F614" s="92">
        <v>34</v>
      </c>
      <c r="G614" s="92">
        <v>34</v>
      </c>
      <c r="H614" s="92"/>
      <c r="I614" s="92">
        <v>3.53</v>
      </c>
      <c r="J614" s="92">
        <v>0.37</v>
      </c>
      <c r="K614" s="92">
        <v>23.81</v>
      </c>
      <c r="L614" s="92">
        <v>114.6</v>
      </c>
      <c r="M614" s="72">
        <v>50</v>
      </c>
      <c r="N614" s="128">
        <f t="shared" si="15"/>
        <v>1.7</v>
      </c>
      <c r="P614" s="468"/>
    </row>
    <row r="615" spans="1:16" s="5" customFormat="1" ht="12" x14ac:dyDescent="0.25">
      <c r="A615" s="92"/>
      <c r="B615" s="536"/>
      <c r="C615" s="390"/>
      <c r="D615" s="390"/>
      <c r="E615" s="92" t="s">
        <v>23</v>
      </c>
      <c r="F615" s="92">
        <v>3.5</v>
      </c>
      <c r="G615" s="92">
        <v>3.5</v>
      </c>
      <c r="H615" s="92"/>
      <c r="I615" s="92">
        <v>2.8000000000000001E-2</v>
      </c>
      <c r="J615" s="92">
        <v>2.54</v>
      </c>
      <c r="K615" s="92">
        <v>9.0999999999999998E-2</v>
      </c>
      <c r="L615" s="92">
        <v>23.14</v>
      </c>
      <c r="M615" s="94">
        <v>670</v>
      </c>
      <c r="N615" s="128">
        <f t="shared" si="15"/>
        <v>2.3450000000000002</v>
      </c>
      <c r="P615" s="468"/>
    </row>
    <row r="616" spans="1:16" s="5" customFormat="1" ht="12" x14ac:dyDescent="0.25">
      <c r="A616" s="92"/>
      <c r="B616" s="390"/>
      <c r="C616" s="390">
        <v>100</v>
      </c>
      <c r="D616" s="390">
        <v>100</v>
      </c>
      <c r="E616" s="92" t="s">
        <v>22</v>
      </c>
      <c r="F616" s="92">
        <v>2</v>
      </c>
      <c r="G616" s="92">
        <v>2</v>
      </c>
      <c r="H616" s="92"/>
      <c r="I616" s="92"/>
      <c r="J616" s="92" t="s">
        <v>271</v>
      </c>
      <c r="K616" s="92"/>
      <c r="L616" s="92"/>
      <c r="M616" s="72">
        <v>16</v>
      </c>
      <c r="N616" s="128">
        <f t="shared" si="15"/>
        <v>3.2000000000000001E-2</v>
      </c>
      <c r="P616" s="468"/>
    </row>
    <row r="617" spans="1:16" x14ac:dyDescent="0.2">
      <c r="A617" s="92" t="s">
        <v>29</v>
      </c>
      <c r="B617" s="531" t="s">
        <v>30</v>
      </c>
      <c r="C617" s="409">
        <v>70</v>
      </c>
      <c r="D617" s="409">
        <v>90</v>
      </c>
      <c r="E617" s="432" t="s">
        <v>31</v>
      </c>
      <c r="F617" s="432">
        <v>80</v>
      </c>
      <c r="G617" s="432">
        <v>80</v>
      </c>
      <c r="H617" s="396"/>
      <c r="I617" s="432">
        <v>6.96</v>
      </c>
      <c r="J617" s="432">
        <v>1.2</v>
      </c>
      <c r="K617" s="432">
        <v>32.96</v>
      </c>
      <c r="L617" s="432">
        <v>181</v>
      </c>
      <c r="M617" s="72">
        <v>60</v>
      </c>
      <c r="N617" s="128">
        <f t="shared" si="15"/>
        <v>4.8</v>
      </c>
      <c r="P617" s="468"/>
    </row>
    <row r="618" spans="1:16" x14ac:dyDescent="0.2">
      <c r="A618" s="92"/>
      <c r="B618" s="531"/>
      <c r="C618" s="409">
        <v>10</v>
      </c>
      <c r="D618" s="409">
        <v>10</v>
      </c>
      <c r="E618" s="432" t="s">
        <v>32</v>
      </c>
      <c r="F618" s="432">
        <v>10</v>
      </c>
      <c r="G618" s="432"/>
      <c r="H618" s="396"/>
      <c r="I618" s="432">
        <v>2.68</v>
      </c>
      <c r="J618" s="432">
        <v>2.57</v>
      </c>
      <c r="K618" s="432" t="s">
        <v>21</v>
      </c>
      <c r="L618" s="432">
        <v>33.79</v>
      </c>
      <c r="M618" s="72">
        <v>650</v>
      </c>
      <c r="N618" s="128">
        <f t="shared" si="15"/>
        <v>6.5</v>
      </c>
      <c r="P618" s="468"/>
    </row>
    <row r="619" spans="1:16" x14ac:dyDescent="0.2">
      <c r="A619" s="92"/>
      <c r="B619" s="409"/>
      <c r="C619" s="409">
        <v>10</v>
      </c>
      <c r="D619" s="409">
        <v>10</v>
      </c>
      <c r="E619" s="432" t="s">
        <v>33</v>
      </c>
      <c r="F619" s="432">
        <v>10</v>
      </c>
      <c r="G619" s="432"/>
      <c r="H619" s="396"/>
      <c r="I619" s="432">
        <v>0.08</v>
      </c>
      <c r="J619" s="432">
        <v>7.25</v>
      </c>
      <c r="K619" s="432">
        <v>0.26</v>
      </c>
      <c r="L619" s="432">
        <v>66.099999999999994</v>
      </c>
      <c r="M619" s="72">
        <v>670</v>
      </c>
      <c r="N619" s="128">
        <f t="shared" si="15"/>
        <v>6.7</v>
      </c>
      <c r="P619" s="468"/>
    </row>
    <row r="620" spans="1:16" ht="20.399999999999999" x14ac:dyDescent="0.2">
      <c r="A620" s="92"/>
      <c r="B620" s="390" t="s">
        <v>146</v>
      </c>
      <c r="C620" s="390">
        <v>120</v>
      </c>
      <c r="D620" s="390">
        <v>120</v>
      </c>
      <c r="E620" s="92" t="s">
        <v>147</v>
      </c>
      <c r="F620" s="92">
        <v>120</v>
      </c>
      <c r="G620" s="92">
        <v>120</v>
      </c>
      <c r="H620" s="92">
        <v>120</v>
      </c>
      <c r="I620" s="389">
        <v>1.8</v>
      </c>
      <c r="J620" s="389">
        <v>8.4000000000000005E-2</v>
      </c>
      <c r="K620" s="389">
        <v>18.649999999999999</v>
      </c>
      <c r="L620" s="120">
        <v>74.760000000000005</v>
      </c>
      <c r="M620" s="94">
        <v>170</v>
      </c>
      <c r="N620" s="128">
        <f>F620*M620/1000</f>
        <v>20.399999999999999</v>
      </c>
      <c r="P620" s="468"/>
    </row>
    <row r="621" spans="1:16" x14ac:dyDescent="0.2">
      <c r="A621" s="432" t="s">
        <v>38</v>
      </c>
      <c r="B621" s="409" t="s">
        <v>437</v>
      </c>
      <c r="C621" s="409">
        <v>100</v>
      </c>
      <c r="D621" s="409">
        <v>100</v>
      </c>
      <c r="E621" s="432" t="s">
        <v>437</v>
      </c>
      <c r="F621" s="432">
        <v>200</v>
      </c>
      <c r="G621" s="432">
        <v>100</v>
      </c>
      <c r="H621" s="396">
        <v>100</v>
      </c>
      <c r="I621" s="432"/>
      <c r="J621" s="432"/>
      <c r="K621" s="432">
        <v>19</v>
      </c>
      <c r="L621" s="432">
        <v>75</v>
      </c>
      <c r="M621" s="72">
        <v>80</v>
      </c>
      <c r="N621" s="128">
        <f>F621*M621/1000</f>
        <v>16</v>
      </c>
      <c r="P621" s="468"/>
    </row>
    <row r="622" spans="1:16" ht="20.399999999999999" x14ac:dyDescent="0.2">
      <c r="A622" s="92"/>
      <c r="B622" s="384" t="s">
        <v>40</v>
      </c>
      <c r="C622" s="384"/>
      <c r="D622" s="384"/>
      <c r="E622" s="92"/>
      <c r="F622" s="92"/>
      <c r="G622" s="92"/>
      <c r="H622" s="92"/>
      <c r="I622" s="120">
        <v>31.858000000000001</v>
      </c>
      <c r="J622" s="120">
        <v>37.844000000000001</v>
      </c>
      <c r="K622" s="120">
        <v>115.581</v>
      </c>
      <c r="L622" s="120">
        <v>925.41</v>
      </c>
      <c r="M622" s="72"/>
      <c r="N622" s="129">
        <f>SUM(N608:N621)</f>
        <v>116.35659999999999</v>
      </c>
      <c r="P622" s="468"/>
    </row>
    <row r="623" spans="1:16" x14ac:dyDescent="0.2">
      <c r="A623" s="551" t="s">
        <v>273</v>
      </c>
      <c r="B623" s="552"/>
      <c r="C623" s="384"/>
      <c r="D623" s="384"/>
      <c r="E623" s="92"/>
      <c r="F623" s="92"/>
      <c r="G623" s="92"/>
      <c r="H623" s="92"/>
      <c r="I623" s="92"/>
      <c r="J623" s="92"/>
      <c r="K623" s="92"/>
      <c r="L623" s="92"/>
      <c r="M623" s="72"/>
      <c r="N623" s="128">
        <f t="shared" si="15"/>
        <v>0</v>
      </c>
      <c r="P623" s="468"/>
    </row>
    <row r="624" spans="1:16" x14ac:dyDescent="0.2">
      <c r="A624" s="92" t="s">
        <v>274</v>
      </c>
      <c r="B624" s="536" t="s">
        <v>148</v>
      </c>
      <c r="C624" s="390">
        <v>80</v>
      </c>
      <c r="D624" s="390">
        <v>120</v>
      </c>
      <c r="E624" s="92" t="s">
        <v>149</v>
      </c>
      <c r="F624" s="92">
        <v>99.8</v>
      </c>
      <c r="G624" s="92">
        <v>74.84</v>
      </c>
      <c r="H624" s="92"/>
      <c r="I624" s="102">
        <v>1.49</v>
      </c>
      <c r="J624" s="108">
        <v>0.08</v>
      </c>
      <c r="K624" s="92">
        <v>7.64</v>
      </c>
      <c r="L624" s="92">
        <v>33.53</v>
      </c>
      <c r="M624" s="72">
        <v>35</v>
      </c>
      <c r="N624" s="128">
        <f t="shared" si="15"/>
        <v>3.4929999999999999</v>
      </c>
      <c r="P624" s="468"/>
    </row>
    <row r="625" spans="1:16" x14ac:dyDescent="0.2">
      <c r="A625" s="92"/>
      <c r="B625" s="536"/>
      <c r="C625" s="390"/>
      <c r="D625" s="390"/>
      <c r="E625" s="92" t="s">
        <v>46</v>
      </c>
      <c r="F625" s="92">
        <v>40</v>
      </c>
      <c r="G625" s="92">
        <v>36</v>
      </c>
      <c r="H625" s="92"/>
      <c r="I625" s="92">
        <v>0.16</v>
      </c>
      <c r="J625" s="92">
        <v>4</v>
      </c>
      <c r="K625" s="92">
        <v>4.0999999999999996</v>
      </c>
      <c r="L625" s="92">
        <v>15.84</v>
      </c>
      <c r="M625" s="72">
        <v>100</v>
      </c>
      <c r="N625" s="128">
        <f t="shared" si="15"/>
        <v>4</v>
      </c>
      <c r="P625" s="468"/>
    </row>
    <row r="626" spans="1:16" x14ac:dyDescent="0.2">
      <c r="A626" s="92"/>
      <c r="B626" s="390"/>
      <c r="C626" s="390"/>
      <c r="D626" s="390"/>
      <c r="E626" s="92" t="s">
        <v>20</v>
      </c>
      <c r="F626" s="92">
        <v>5</v>
      </c>
      <c r="G626" s="92">
        <v>5</v>
      </c>
      <c r="H626" s="92"/>
      <c r="I626" s="92"/>
      <c r="J626" s="92" t="s">
        <v>21</v>
      </c>
      <c r="K626" s="92">
        <v>4.99</v>
      </c>
      <c r="L626" s="92">
        <v>18.95</v>
      </c>
      <c r="M626" s="94">
        <v>80</v>
      </c>
      <c r="N626" s="128">
        <f t="shared" si="15"/>
        <v>0.4</v>
      </c>
      <c r="P626" s="468"/>
    </row>
    <row r="627" spans="1:16" ht="13.5" customHeight="1" x14ac:dyDescent="0.2">
      <c r="A627" s="92"/>
      <c r="B627" s="390"/>
      <c r="C627" s="390"/>
      <c r="D627" s="390"/>
      <c r="E627" s="92" t="s">
        <v>52</v>
      </c>
      <c r="F627" s="92">
        <v>5</v>
      </c>
      <c r="G627" s="92">
        <v>5</v>
      </c>
      <c r="H627" s="92"/>
      <c r="I627" s="92">
        <v>0.04</v>
      </c>
      <c r="J627" s="92">
        <v>3.63</v>
      </c>
      <c r="K627" s="92">
        <v>13.2</v>
      </c>
      <c r="L627" s="92">
        <v>33.049999999999997</v>
      </c>
      <c r="M627" s="72">
        <v>140</v>
      </c>
      <c r="N627" s="128">
        <f t="shared" si="15"/>
        <v>0.7</v>
      </c>
      <c r="P627" s="468"/>
    </row>
    <row r="628" spans="1:16" x14ac:dyDescent="0.2">
      <c r="A628" s="92" t="s">
        <v>275</v>
      </c>
      <c r="B628" s="536" t="s">
        <v>276</v>
      </c>
      <c r="C628" s="390" t="s">
        <v>58</v>
      </c>
      <c r="D628" s="390" t="s">
        <v>58</v>
      </c>
      <c r="E628" s="92" t="s">
        <v>439</v>
      </c>
      <c r="F628" s="92">
        <v>40</v>
      </c>
      <c r="G628" s="92">
        <v>40</v>
      </c>
      <c r="H628" s="92"/>
      <c r="I628" s="92">
        <v>0.63</v>
      </c>
      <c r="J628" s="92">
        <v>0.56999999999999995</v>
      </c>
      <c r="K628" s="92">
        <v>0.03</v>
      </c>
      <c r="L628" s="92">
        <v>7.85</v>
      </c>
      <c r="M628" s="72">
        <v>50</v>
      </c>
      <c r="N628" s="128">
        <f t="shared" si="15"/>
        <v>2</v>
      </c>
      <c r="P628" s="468"/>
    </row>
    <row r="629" spans="1:16" x14ac:dyDescent="0.2">
      <c r="A629" s="92"/>
      <c r="B629" s="536"/>
      <c r="C629" s="390"/>
      <c r="D629" s="390"/>
      <c r="E629" s="92" t="s">
        <v>53</v>
      </c>
      <c r="F629" s="92">
        <v>12</v>
      </c>
      <c r="G629" s="92">
        <v>10</v>
      </c>
      <c r="H629" s="92"/>
      <c r="I629" s="92">
        <v>0.13</v>
      </c>
      <c r="J629" s="92" t="s">
        <v>21</v>
      </c>
      <c r="K629" s="92">
        <v>0.91</v>
      </c>
      <c r="L629" s="92">
        <v>4.0999999999999996</v>
      </c>
      <c r="M629" s="72">
        <v>40</v>
      </c>
      <c r="N629" s="128">
        <f t="shared" si="15"/>
        <v>0.48</v>
      </c>
      <c r="P629" s="468"/>
    </row>
    <row r="630" spans="1:16" x14ac:dyDescent="0.2">
      <c r="A630" s="92"/>
      <c r="B630" s="390"/>
      <c r="C630" s="390"/>
      <c r="D630" s="390"/>
      <c r="E630" s="92" t="s">
        <v>23</v>
      </c>
      <c r="F630" s="92">
        <v>5</v>
      </c>
      <c r="G630" s="92">
        <v>5</v>
      </c>
      <c r="H630" s="92"/>
      <c r="I630" s="92">
        <v>0.04</v>
      </c>
      <c r="J630" s="92">
        <v>3.63</v>
      </c>
      <c r="K630" s="92">
        <v>0.13</v>
      </c>
      <c r="L630" s="92">
        <v>33.049999999999997</v>
      </c>
      <c r="M630" s="72">
        <v>670</v>
      </c>
      <c r="N630" s="128">
        <f t="shared" si="15"/>
        <v>3.35</v>
      </c>
      <c r="P630" s="468"/>
    </row>
    <row r="631" spans="1:16" x14ac:dyDescent="0.2">
      <c r="A631" s="92"/>
      <c r="B631" s="390"/>
      <c r="C631" s="390"/>
      <c r="D631" s="390"/>
      <c r="E631" s="92" t="s">
        <v>44</v>
      </c>
      <c r="F631" s="92">
        <v>12.5</v>
      </c>
      <c r="G631" s="92">
        <v>10</v>
      </c>
      <c r="H631" s="92"/>
      <c r="I631" s="92">
        <v>0.13</v>
      </c>
      <c r="J631" s="92">
        <v>0.01</v>
      </c>
      <c r="K631" s="92">
        <v>0.71</v>
      </c>
      <c r="L631" s="92">
        <v>3.3</v>
      </c>
      <c r="M631" s="72">
        <v>45</v>
      </c>
      <c r="N631" s="128">
        <f t="shared" si="15"/>
        <v>0.5625</v>
      </c>
      <c r="P631" s="468"/>
    </row>
    <row r="632" spans="1:16" x14ac:dyDescent="0.2">
      <c r="A632" s="92"/>
      <c r="B632" s="390"/>
      <c r="C632" s="390"/>
      <c r="D632" s="390"/>
      <c r="E632" s="113" t="s">
        <v>56</v>
      </c>
      <c r="F632" s="113">
        <v>40</v>
      </c>
      <c r="G632" s="113">
        <v>40</v>
      </c>
      <c r="H632" s="92"/>
      <c r="I632" s="113">
        <v>9.67</v>
      </c>
      <c r="J632" s="113">
        <v>6.48</v>
      </c>
      <c r="K632" s="113" t="s">
        <v>21</v>
      </c>
      <c r="L632" s="113">
        <v>88.29</v>
      </c>
      <c r="M632" s="72">
        <v>440</v>
      </c>
      <c r="N632" s="128">
        <f t="shared" si="15"/>
        <v>17.600000000000001</v>
      </c>
      <c r="P632" s="468"/>
    </row>
    <row r="633" spans="1:16" x14ac:dyDescent="0.2">
      <c r="A633" s="92"/>
      <c r="B633" s="537" t="s">
        <v>177</v>
      </c>
      <c r="C633" s="400"/>
      <c r="D633" s="400"/>
      <c r="E633" s="92" t="s">
        <v>61</v>
      </c>
      <c r="F633" s="92">
        <v>52</v>
      </c>
      <c r="G633" s="92">
        <v>38</v>
      </c>
      <c r="H633" s="92"/>
      <c r="I633" s="92">
        <v>10.23</v>
      </c>
      <c r="J633" s="92">
        <v>6.6</v>
      </c>
      <c r="K633" s="92">
        <v>0.23</v>
      </c>
      <c r="L633" s="92">
        <v>89.9</v>
      </c>
      <c r="M633" s="72">
        <v>440</v>
      </c>
      <c r="N633" s="128">
        <f t="shared" si="15"/>
        <v>22.88</v>
      </c>
      <c r="P633" s="468"/>
    </row>
    <row r="634" spans="1:16" x14ac:dyDescent="0.2">
      <c r="A634" s="92" t="s">
        <v>277</v>
      </c>
      <c r="B634" s="538"/>
      <c r="C634" s="401">
        <v>60</v>
      </c>
      <c r="D634" s="401">
        <v>80</v>
      </c>
      <c r="E634" s="92" t="s">
        <v>72</v>
      </c>
      <c r="F634" s="92">
        <v>8</v>
      </c>
      <c r="G634" s="92">
        <v>8</v>
      </c>
      <c r="H634" s="92"/>
      <c r="I634" s="92">
        <v>0.69</v>
      </c>
      <c r="J634" s="92">
        <v>0.12</v>
      </c>
      <c r="K634" s="92">
        <v>13.09</v>
      </c>
      <c r="L634" s="92">
        <v>16.72</v>
      </c>
      <c r="M634" s="72">
        <v>60</v>
      </c>
      <c r="N634" s="128">
        <f t="shared" si="15"/>
        <v>0.48</v>
      </c>
      <c r="P634" s="468"/>
    </row>
    <row r="635" spans="1:16" x14ac:dyDescent="0.2">
      <c r="A635" s="92"/>
      <c r="B635" s="390"/>
      <c r="C635" s="390"/>
      <c r="D635" s="390"/>
      <c r="E635" s="92" t="s">
        <v>278</v>
      </c>
      <c r="F635" s="92">
        <v>11</v>
      </c>
      <c r="G635" s="92">
        <v>11</v>
      </c>
      <c r="H635" s="92"/>
      <c r="I635" s="92">
        <v>0.31</v>
      </c>
      <c r="J635" s="92">
        <v>0.35</v>
      </c>
      <c r="K635" s="92">
        <v>0.51</v>
      </c>
      <c r="L635" s="92">
        <v>6.38</v>
      </c>
      <c r="M635" s="72">
        <v>65</v>
      </c>
      <c r="N635" s="128">
        <f t="shared" si="15"/>
        <v>0.71499999999999997</v>
      </c>
      <c r="P635" s="468"/>
    </row>
    <row r="636" spans="1:16" x14ac:dyDescent="0.2">
      <c r="A636" s="92"/>
      <c r="B636" s="390"/>
      <c r="C636" s="390"/>
      <c r="D636" s="390"/>
      <c r="E636" s="92" t="s">
        <v>53</v>
      </c>
      <c r="F636" s="92">
        <v>31</v>
      </c>
      <c r="G636" s="92">
        <v>26</v>
      </c>
      <c r="H636" s="92"/>
      <c r="I636" s="92">
        <v>0.36</v>
      </c>
      <c r="J636" s="92" t="s">
        <v>21</v>
      </c>
      <c r="K636" s="92">
        <v>2.54</v>
      </c>
      <c r="L636" s="92">
        <v>10.68</v>
      </c>
      <c r="M636" s="72">
        <v>40</v>
      </c>
      <c r="N636" s="128">
        <f t="shared" si="15"/>
        <v>1.24</v>
      </c>
      <c r="P636" s="468"/>
    </row>
    <row r="637" spans="1:16" ht="12" customHeight="1" x14ac:dyDescent="0.2">
      <c r="A637" s="92"/>
      <c r="B637" s="390"/>
      <c r="C637" s="390"/>
      <c r="D637" s="390"/>
      <c r="E637" s="92" t="s">
        <v>52</v>
      </c>
      <c r="F637" s="92">
        <v>4</v>
      </c>
      <c r="G637" s="92">
        <v>4</v>
      </c>
      <c r="H637" s="92"/>
      <c r="I637" s="92"/>
      <c r="J637" s="92">
        <v>3.99</v>
      </c>
      <c r="K637" s="92" t="s">
        <v>21</v>
      </c>
      <c r="L637" s="92">
        <v>35.96</v>
      </c>
      <c r="M637" s="72">
        <v>140</v>
      </c>
      <c r="N637" s="128">
        <f t="shared" si="15"/>
        <v>0.56000000000000005</v>
      </c>
      <c r="P637" s="468"/>
    </row>
    <row r="638" spans="1:16" x14ac:dyDescent="0.2">
      <c r="A638" s="92"/>
      <c r="B638" s="390"/>
      <c r="C638" s="390"/>
      <c r="D638" s="390"/>
      <c r="E638" s="92" t="s">
        <v>92</v>
      </c>
      <c r="F638" s="92">
        <v>0.12</v>
      </c>
      <c r="G638" s="92">
        <v>5</v>
      </c>
      <c r="H638" s="92"/>
      <c r="I638" s="92">
        <v>0.63</v>
      </c>
      <c r="J638" s="92">
        <v>0.56999999999999995</v>
      </c>
      <c r="K638" s="92">
        <v>0.03</v>
      </c>
      <c r="L638" s="92">
        <v>7.85</v>
      </c>
      <c r="M638" s="72">
        <v>12</v>
      </c>
      <c r="N638" s="128">
        <f>F638*M638</f>
        <v>1.44</v>
      </c>
      <c r="P638" s="468"/>
    </row>
    <row r="639" spans="1:16" x14ac:dyDescent="0.2">
      <c r="A639" s="92"/>
      <c r="B639" s="390"/>
      <c r="C639" s="390"/>
      <c r="D639" s="390"/>
      <c r="E639" s="92" t="s">
        <v>94</v>
      </c>
      <c r="F639" s="113">
        <v>6</v>
      </c>
      <c r="G639" s="113">
        <v>6</v>
      </c>
      <c r="H639" s="92"/>
      <c r="I639" s="92">
        <v>0.61</v>
      </c>
      <c r="J639" s="92">
        <v>0.06</v>
      </c>
      <c r="K639" s="92">
        <v>4.0999999999999996</v>
      </c>
      <c r="L639" s="92">
        <v>20.04</v>
      </c>
      <c r="M639" s="72">
        <v>100</v>
      </c>
      <c r="N639" s="128">
        <f t="shared" si="15"/>
        <v>0.6</v>
      </c>
      <c r="P639" s="468"/>
    </row>
    <row r="640" spans="1:16" ht="13.5" customHeight="1" x14ac:dyDescent="0.2">
      <c r="A640" s="92"/>
      <c r="B640" s="390"/>
      <c r="C640" s="390"/>
      <c r="D640" s="390"/>
      <c r="E640" s="92" t="s">
        <v>52</v>
      </c>
      <c r="F640" s="92">
        <v>4</v>
      </c>
      <c r="G640" s="92">
        <v>4</v>
      </c>
      <c r="H640" s="92"/>
      <c r="I640" s="92"/>
      <c r="J640" s="92">
        <v>3.99</v>
      </c>
      <c r="K640" s="92" t="s">
        <v>21</v>
      </c>
      <c r="L640" s="102">
        <v>35.96</v>
      </c>
      <c r="M640" s="72">
        <v>140</v>
      </c>
      <c r="N640" s="128">
        <f t="shared" si="15"/>
        <v>0.56000000000000005</v>
      </c>
      <c r="P640" s="468"/>
    </row>
    <row r="641" spans="1:16" x14ac:dyDescent="0.2">
      <c r="A641" s="92" t="s">
        <v>263</v>
      </c>
      <c r="B641" s="539" t="s">
        <v>264</v>
      </c>
      <c r="C641" s="411"/>
      <c r="D641" s="411"/>
      <c r="E641" s="92" t="s">
        <v>265</v>
      </c>
      <c r="F641" s="92">
        <v>47.6</v>
      </c>
      <c r="G641" s="92">
        <v>47.6</v>
      </c>
      <c r="H641" s="92"/>
      <c r="I641" s="92">
        <v>5.99</v>
      </c>
      <c r="J641" s="92">
        <v>1.55</v>
      </c>
      <c r="K641" s="92">
        <v>29.76</v>
      </c>
      <c r="L641" s="92">
        <v>157.9</v>
      </c>
      <c r="M641" s="72">
        <v>100</v>
      </c>
      <c r="N641" s="128">
        <f t="shared" si="15"/>
        <v>4.76</v>
      </c>
      <c r="P641" s="468"/>
    </row>
    <row r="642" spans="1:16" x14ac:dyDescent="0.2">
      <c r="A642" s="92"/>
      <c r="B642" s="540"/>
      <c r="C642" s="412">
        <v>120</v>
      </c>
      <c r="D642" s="412">
        <v>180</v>
      </c>
      <c r="E642" s="92" t="s">
        <v>23</v>
      </c>
      <c r="F642" s="92">
        <v>4.5</v>
      </c>
      <c r="G642" s="92">
        <v>4.5</v>
      </c>
      <c r="H642" s="92"/>
      <c r="I642" s="92">
        <v>0.04</v>
      </c>
      <c r="J642" s="92">
        <v>3.6</v>
      </c>
      <c r="K642" s="92">
        <v>0.13</v>
      </c>
      <c r="L642" s="92">
        <v>33.049999999999997</v>
      </c>
      <c r="M642" s="94">
        <v>670</v>
      </c>
      <c r="N642" s="128">
        <f t="shared" si="15"/>
        <v>3.0150000000000001</v>
      </c>
      <c r="P642" s="468"/>
    </row>
    <row r="643" spans="1:16" x14ac:dyDescent="0.2">
      <c r="A643" s="92"/>
      <c r="B643" s="390"/>
      <c r="C643" s="390"/>
      <c r="D643" s="390"/>
      <c r="E643" s="92" t="s">
        <v>22</v>
      </c>
      <c r="F643" s="92">
        <v>2</v>
      </c>
      <c r="G643" s="92">
        <v>2</v>
      </c>
      <c r="H643" s="92"/>
      <c r="I643" s="92" t="s">
        <v>21</v>
      </c>
      <c r="J643" s="92" t="s">
        <v>21</v>
      </c>
      <c r="K643" s="92" t="s">
        <v>21</v>
      </c>
      <c r="L643" s="92" t="s">
        <v>21</v>
      </c>
      <c r="M643" s="72">
        <v>16</v>
      </c>
      <c r="N643" s="128">
        <f t="shared" si="15"/>
        <v>3.2000000000000001E-2</v>
      </c>
      <c r="P643" s="468"/>
    </row>
    <row r="644" spans="1:16" x14ac:dyDescent="0.2">
      <c r="A644" s="432" t="s">
        <v>182</v>
      </c>
      <c r="B644" s="541" t="s">
        <v>183</v>
      </c>
      <c r="C644" s="387"/>
      <c r="D644" s="387"/>
      <c r="E644" s="432" t="s">
        <v>46</v>
      </c>
      <c r="F644" s="432">
        <v>25</v>
      </c>
      <c r="G644" s="432">
        <v>22</v>
      </c>
      <c r="H644" s="396"/>
      <c r="I644" s="432">
        <v>0.1</v>
      </c>
      <c r="J644" s="432">
        <v>0.09</v>
      </c>
      <c r="K644" s="432">
        <v>2.2000000000000002</v>
      </c>
      <c r="L644" s="432">
        <v>9.9</v>
      </c>
      <c r="M644" s="72">
        <v>100</v>
      </c>
      <c r="N644" s="128">
        <f t="shared" si="15"/>
        <v>2.5</v>
      </c>
      <c r="P644" s="468"/>
    </row>
    <row r="645" spans="1:16" x14ac:dyDescent="0.2">
      <c r="A645" s="432"/>
      <c r="B645" s="542"/>
      <c r="C645" s="398">
        <v>200</v>
      </c>
      <c r="D645" s="398">
        <v>200</v>
      </c>
      <c r="E645" s="432" t="s">
        <v>20</v>
      </c>
      <c r="F645" s="432">
        <v>20</v>
      </c>
      <c r="G645" s="432">
        <v>20</v>
      </c>
      <c r="H645" s="396"/>
      <c r="I645" s="432"/>
      <c r="J645" s="432"/>
      <c r="K645" s="432">
        <v>19.96</v>
      </c>
      <c r="L645" s="432">
        <v>75.8</v>
      </c>
      <c r="M645" s="72">
        <v>80</v>
      </c>
      <c r="N645" s="128">
        <f t="shared" si="15"/>
        <v>1.6</v>
      </c>
      <c r="P645" s="468"/>
    </row>
    <row r="646" spans="1:16" x14ac:dyDescent="0.2">
      <c r="A646" s="92"/>
      <c r="B646" s="541" t="s">
        <v>72</v>
      </c>
      <c r="C646" s="387"/>
      <c r="D646" s="387"/>
      <c r="E646" s="83" t="s">
        <v>73</v>
      </c>
      <c r="F646" s="83">
        <v>40</v>
      </c>
      <c r="G646" s="83">
        <v>40</v>
      </c>
      <c r="H646" s="84">
        <v>40</v>
      </c>
      <c r="I646" s="432">
        <v>3.48</v>
      </c>
      <c r="J646" s="432">
        <v>0.6</v>
      </c>
      <c r="K646" s="432">
        <v>16</v>
      </c>
      <c r="L646" s="432">
        <v>83.6</v>
      </c>
      <c r="M646" s="72">
        <v>60</v>
      </c>
      <c r="N646" s="128">
        <f t="shared" si="15"/>
        <v>2.4</v>
      </c>
      <c r="P646" s="468"/>
    </row>
    <row r="647" spans="1:16" x14ac:dyDescent="0.2">
      <c r="A647" s="92"/>
      <c r="B647" s="542"/>
      <c r="C647" s="398" t="s">
        <v>378</v>
      </c>
      <c r="D647" s="398" t="s">
        <v>379</v>
      </c>
      <c r="E647" s="432" t="s">
        <v>74</v>
      </c>
      <c r="F647" s="432">
        <v>80</v>
      </c>
      <c r="G647" s="432">
        <v>80</v>
      </c>
      <c r="H647" s="396">
        <v>80</v>
      </c>
      <c r="I647" s="432">
        <v>5.28</v>
      </c>
      <c r="J647" s="432">
        <v>0.96</v>
      </c>
      <c r="K647" s="432">
        <v>28.24</v>
      </c>
      <c r="L647" s="432">
        <v>144.80000000000001</v>
      </c>
      <c r="M647" s="72">
        <v>51</v>
      </c>
      <c r="N647" s="128">
        <f t="shared" si="15"/>
        <v>4.08</v>
      </c>
      <c r="P647" s="468"/>
    </row>
    <row r="648" spans="1:16" x14ac:dyDescent="0.2">
      <c r="A648" s="539" t="s">
        <v>279</v>
      </c>
      <c r="B648" s="537" t="s">
        <v>280</v>
      </c>
      <c r="C648" s="400"/>
      <c r="D648" s="400"/>
      <c r="E648" s="92" t="s">
        <v>65</v>
      </c>
      <c r="F648" s="92">
        <v>31</v>
      </c>
      <c r="G648" s="92">
        <v>31</v>
      </c>
      <c r="H648" s="92">
        <v>100</v>
      </c>
      <c r="I648" s="92">
        <v>3.22</v>
      </c>
      <c r="J648" s="92">
        <v>0.34</v>
      </c>
      <c r="K648" s="92">
        <v>21.91</v>
      </c>
      <c r="L648" s="92">
        <v>104.5</v>
      </c>
      <c r="M648" s="72">
        <v>40</v>
      </c>
      <c r="N648" s="128">
        <f t="shared" si="15"/>
        <v>1.24</v>
      </c>
      <c r="P648" s="468"/>
    </row>
    <row r="649" spans="1:16" x14ac:dyDescent="0.2">
      <c r="A649" s="550"/>
      <c r="B649" s="538"/>
      <c r="C649" s="401">
        <v>100</v>
      </c>
      <c r="D649" s="401">
        <v>100</v>
      </c>
      <c r="E649" s="92" t="s">
        <v>130</v>
      </c>
      <c r="F649" s="92">
        <v>1</v>
      </c>
      <c r="G649" s="92">
        <v>10</v>
      </c>
      <c r="H649" s="92"/>
      <c r="I649" s="92">
        <v>1.04</v>
      </c>
      <c r="J649" s="92">
        <v>0.11</v>
      </c>
      <c r="K649" s="92">
        <v>6.91</v>
      </c>
      <c r="L649" s="92">
        <v>33.700000000000003</v>
      </c>
      <c r="M649" s="72">
        <v>40</v>
      </c>
      <c r="N649" s="128">
        <f t="shared" si="15"/>
        <v>0.04</v>
      </c>
      <c r="P649" s="468"/>
    </row>
    <row r="650" spans="1:16" x14ac:dyDescent="0.2">
      <c r="A650" s="550"/>
      <c r="B650" s="390"/>
      <c r="C650" s="390"/>
      <c r="D650" s="390"/>
      <c r="E650" s="92" t="s">
        <v>92</v>
      </c>
      <c r="F650" s="92">
        <v>0.2</v>
      </c>
      <c r="G650" s="92">
        <v>2.6</v>
      </c>
      <c r="H650" s="92"/>
      <c r="I650" s="92">
        <v>3.3</v>
      </c>
      <c r="J650" s="92">
        <v>2.99</v>
      </c>
      <c r="K650" s="92">
        <v>0.18</v>
      </c>
      <c r="L650" s="92">
        <v>40.82</v>
      </c>
      <c r="M650" s="72">
        <v>12</v>
      </c>
      <c r="N650" s="128">
        <f>F650*M650</f>
        <v>2.4000000000000004</v>
      </c>
      <c r="P650" s="468"/>
    </row>
    <row r="651" spans="1:16" x14ac:dyDescent="0.2">
      <c r="A651" s="424"/>
      <c r="B651" s="390"/>
      <c r="C651" s="390"/>
      <c r="D651" s="390"/>
      <c r="E651" s="92" t="s">
        <v>23</v>
      </c>
      <c r="F651" s="92">
        <v>31</v>
      </c>
      <c r="G651" s="92">
        <v>3.1</v>
      </c>
      <c r="H651" s="92"/>
      <c r="I651" s="92">
        <v>0.248</v>
      </c>
      <c r="J651" s="92">
        <v>22.5</v>
      </c>
      <c r="K651" s="92">
        <v>0.81</v>
      </c>
      <c r="L651" s="92">
        <v>204.91</v>
      </c>
      <c r="M651" s="72">
        <v>670</v>
      </c>
      <c r="N651" s="128">
        <f t="shared" si="15"/>
        <v>20.77</v>
      </c>
      <c r="P651" s="468"/>
    </row>
    <row r="652" spans="1:16" x14ac:dyDescent="0.2">
      <c r="A652" s="424"/>
      <c r="B652" s="390"/>
      <c r="C652" s="390"/>
      <c r="D652" s="390"/>
      <c r="E652" s="92" t="s">
        <v>20</v>
      </c>
      <c r="F652" s="92">
        <v>10</v>
      </c>
      <c r="G652" s="92">
        <v>10</v>
      </c>
      <c r="H652" s="92"/>
      <c r="I652" s="92" t="s">
        <v>21</v>
      </c>
      <c r="J652" s="92" t="s">
        <v>21</v>
      </c>
      <c r="K652" s="92">
        <v>9.98</v>
      </c>
      <c r="L652" s="92">
        <v>37.9</v>
      </c>
      <c r="M652" s="72">
        <v>80</v>
      </c>
      <c r="N652" s="128">
        <f t="shared" si="15"/>
        <v>0.8</v>
      </c>
      <c r="P652" s="468"/>
    </row>
    <row r="653" spans="1:16" x14ac:dyDescent="0.2">
      <c r="A653" s="412"/>
      <c r="B653" s="390"/>
      <c r="C653" s="390"/>
      <c r="D653" s="390"/>
      <c r="E653" s="92" t="s">
        <v>129</v>
      </c>
      <c r="F653" s="92">
        <v>1.2</v>
      </c>
      <c r="G653" s="92">
        <v>12</v>
      </c>
      <c r="H653" s="92"/>
      <c r="I653" s="92" t="s">
        <v>21</v>
      </c>
      <c r="J653" s="92" t="s">
        <v>21</v>
      </c>
      <c r="K653" s="92" t="s">
        <v>21</v>
      </c>
      <c r="L653" s="92" t="s">
        <v>21</v>
      </c>
      <c r="M653" s="72">
        <v>400</v>
      </c>
      <c r="N653" s="128">
        <f t="shared" si="15"/>
        <v>0.48</v>
      </c>
      <c r="P653" s="468"/>
    </row>
    <row r="654" spans="1:16" x14ac:dyDescent="0.2">
      <c r="A654" s="92"/>
      <c r="B654" s="390"/>
      <c r="C654" s="390"/>
      <c r="D654" s="390"/>
      <c r="E654" s="92" t="s">
        <v>145</v>
      </c>
      <c r="F654" s="92">
        <v>125</v>
      </c>
      <c r="G654" s="92">
        <v>125</v>
      </c>
      <c r="H654" s="92"/>
      <c r="I654" s="92">
        <v>3.35</v>
      </c>
      <c r="J654" s="102">
        <v>3.13</v>
      </c>
      <c r="K654" s="92">
        <v>5.91</v>
      </c>
      <c r="L654" s="92">
        <v>50.65</v>
      </c>
      <c r="M654" s="72">
        <v>65</v>
      </c>
      <c r="N654" s="128">
        <f t="shared" si="15"/>
        <v>8.125</v>
      </c>
      <c r="P654" s="468"/>
    </row>
    <row r="655" spans="1:16" x14ac:dyDescent="0.2">
      <c r="A655" s="92"/>
      <c r="B655" s="390"/>
      <c r="C655" s="390"/>
      <c r="D655" s="390"/>
      <c r="E655" s="92" t="s">
        <v>22</v>
      </c>
      <c r="F655" s="92">
        <v>4</v>
      </c>
      <c r="G655" s="92">
        <v>4</v>
      </c>
      <c r="H655" s="92"/>
      <c r="I655" s="92" t="s">
        <v>21</v>
      </c>
      <c r="J655" s="92" t="s">
        <v>21</v>
      </c>
      <c r="K655" s="92" t="s">
        <v>21</v>
      </c>
      <c r="L655" s="113"/>
      <c r="M655" s="72">
        <v>16</v>
      </c>
      <c r="N655" s="128">
        <f t="shared" si="15"/>
        <v>6.4000000000000001E-2</v>
      </c>
      <c r="P655" s="468"/>
    </row>
    <row r="656" spans="1:16" x14ac:dyDescent="0.2">
      <c r="A656" s="92"/>
      <c r="B656" s="390"/>
      <c r="C656" s="390"/>
      <c r="D656" s="390"/>
      <c r="E656" s="92" t="s">
        <v>155</v>
      </c>
      <c r="F656" s="92">
        <v>30.6</v>
      </c>
      <c r="G656" s="92">
        <v>22.5</v>
      </c>
      <c r="H656" s="92"/>
      <c r="I656" s="92">
        <v>5.69</v>
      </c>
      <c r="J656" s="92">
        <v>3.67</v>
      </c>
      <c r="K656" s="92"/>
      <c r="L656" s="92">
        <v>50.3</v>
      </c>
      <c r="M656" s="72">
        <v>440</v>
      </c>
      <c r="N656" s="128">
        <f t="shared" si="15"/>
        <v>13.464</v>
      </c>
      <c r="P656" s="468"/>
    </row>
    <row r="657" spans="1:16" x14ac:dyDescent="0.2">
      <c r="A657" s="92"/>
      <c r="B657" s="390"/>
      <c r="C657" s="390"/>
      <c r="D657" s="390"/>
      <c r="E657" s="92" t="s">
        <v>51</v>
      </c>
      <c r="F657" s="92">
        <v>39.299999999999997</v>
      </c>
      <c r="G657" s="92">
        <v>29.5</v>
      </c>
      <c r="H657" s="92"/>
      <c r="I657" s="92">
        <v>0.59</v>
      </c>
      <c r="J657" s="92">
        <v>0.11</v>
      </c>
      <c r="K657" s="92" t="s">
        <v>21</v>
      </c>
      <c r="L657" s="92">
        <v>24.19</v>
      </c>
      <c r="M657" s="72">
        <v>35</v>
      </c>
      <c r="N657" s="128">
        <f t="shared" si="15"/>
        <v>1.3754999999999999</v>
      </c>
      <c r="P657" s="468"/>
    </row>
    <row r="658" spans="1:16" ht="11.25" customHeight="1" x14ac:dyDescent="0.2">
      <c r="A658" s="92"/>
      <c r="B658" s="390"/>
      <c r="C658" s="390"/>
      <c r="D658" s="390"/>
      <c r="E658" s="92" t="s">
        <v>53</v>
      </c>
      <c r="F658" s="92">
        <v>10.1</v>
      </c>
      <c r="G658" s="92">
        <v>8.5</v>
      </c>
      <c r="H658" s="92"/>
      <c r="I658" s="92">
        <v>0.14000000000000001</v>
      </c>
      <c r="J658" s="92" t="s">
        <v>21</v>
      </c>
      <c r="K658" s="92">
        <v>0.97</v>
      </c>
      <c r="L658" s="92">
        <v>4.13</v>
      </c>
      <c r="M658" s="72">
        <v>40</v>
      </c>
      <c r="N658" s="128">
        <f t="shared" si="15"/>
        <v>0.40400000000000003</v>
      </c>
      <c r="P658" s="468"/>
    </row>
    <row r="659" spans="1:16" x14ac:dyDescent="0.2">
      <c r="A659" s="92"/>
      <c r="B659" s="390"/>
      <c r="C659" s="390"/>
      <c r="D659" s="390"/>
      <c r="E659" s="92" t="s">
        <v>23</v>
      </c>
      <c r="F659" s="92">
        <v>6.5</v>
      </c>
      <c r="G659" s="92">
        <v>6.5</v>
      </c>
      <c r="H659" s="92"/>
      <c r="I659" s="92">
        <v>0.05</v>
      </c>
      <c r="J659" s="92">
        <v>4.71</v>
      </c>
      <c r="K659" s="92">
        <v>0.16</v>
      </c>
      <c r="L659" s="92">
        <v>42.97</v>
      </c>
      <c r="M659" s="72">
        <v>670</v>
      </c>
      <c r="N659" s="128">
        <f t="shared" si="15"/>
        <v>4.3550000000000004</v>
      </c>
      <c r="P659" s="468"/>
    </row>
    <row r="660" spans="1:16" x14ac:dyDescent="0.2">
      <c r="A660" s="92"/>
      <c r="B660" s="390"/>
      <c r="C660" s="390"/>
      <c r="D660" s="390"/>
      <c r="E660" s="92" t="s">
        <v>80</v>
      </c>
      <c r="F660" s="92">
        <v>7.0000000000000007E-2</v>
      </c>
      <c r="G660" s="92">
        <v>1.5</v>
      </c>
      <c r="H660" s="92"/>
      <c r="I660" s="92">
        <v>0.18</v>
      </c>
      <c r="J660" s="92">
        <v>0.17</v>
      </c>
      <c r="K660" s="92" t="s">
        <v>21</v>
      </c>
      <c r="L660" s="92">
        <v>2.35</v>
      </c>
      <c r="M660" s="72">
        <v>12</v>
      </c>
      <c r="N660" s="128">
        <f>F660*M660</f>
        <v>0.84000000000000008</v>
      </c>
      <c r="P660" s="468"/>
    </row>
    <row r="661" spans="1:16" s="212" customFormat="1" x14ac:dyDescent="0.2">
      <c r="A661" s="92"/>
      <c r="B661" s="390"/>
      <c r="C661" s="390"/>
      <c r="D661" s="390"/>
      <c r="E661" s="92" t="s">
        <v>23</v>
      </c>
      <c r="F661" s="92">
        <v>1.2</v>
      </c>
      <c r="G661" s="92"/>
      <c r="H661" s="92"/>
      <c r="I661" s="92"/>
      <c r="J661" s="92"/>
      <c r="K661" s="92"/>
      <c r="L661" s="92"/>
      <c r="M661" s="94">
        <v>670</v>
      </c>
      <c r="N661" s="128">
        <f>F661*M661/1000</f>
        <v>0.80400000000000005</v>
      </c>
      <c r="P661" s="468"/>
    </row>
    <row r="662" spans="1:16" x14ac:dyDescent="0.2">
      <c r="A662" s="389"/>
      <c r="B662" s="384" t="s">
        <v>84</v>
      </c>
      <c r="C662" s="384"/>
      <c r="D662" s="384"/>
      <c r="E662" s="389"/>
      <c r="F662" s="389"/>
      <c r="G662" s="389"/>
      <c r="H662" s="389"/>
      <c r="I662" s="120">
        <v>53.738</v>
      </c>
      <c r="J662" s="120">
        <v>78.600000000000009</v>
      </c>
      <c r="K662" s="120">
        <v>168.35</v>
      </c>
      <c r="L662" s="120">
        <v>1383.04</v>
      </c>
      <c r="M662" s="72" t="s">
        <v>11</v>
      </c>
      <c r="N662" s="129">
        <f>SUM(N624:N661)</f>
        <v>134.60899999999998</v>
      </c>
      <c r="P662" s="468"/>
    </row>
    <row r="663" spans="1:16" x14ac:dyDescent="0.2">
      <c r="A663" s="444"/>
      <c r="B663" s="455" t="s">
        <v>245</v>
      </c>
      <c r="C663" s="455"/>
      <c r="D663" s="455"/>
      <c r="E663" s="452"/>
      <c r="F663" s="452"/>
      <c r="G663" s="452"/>
      <c r="H663" s="444"/>
      <c r="I663" s="453">
        <f>I662+I622</f>
        <v>85.596000000000004</v>
      </c>
      <c r="J663" s="453">
        <f>J662+J622</f>
        <v>116.44400000000002</v>
      </c>
      <c r="K663" s="453">
        <f>K662+K622</f>
        <v>283.93099999999998</v>
      </c>
      <c r="L663" s="453">
        <f>L662+L622</f>
        <v>2308.4499999999998</v>
      </c>
      <c r="M663" s="459"/>
      <c r="N663" s="460">
        <f>N622+N662</f>
        <v>250.96559999999997</v>
      </c>
      <c r="P663" s="468"/>
    </row>
    <row r="664" spans="1:16" x14ac:dyDescent="0.2">
      <c r="A664" s="624" t="s">
        <v>317</v>
      </c>
      <c r="B664" s="625"/>
      <c r="C664" s="425"/>
      <c r="D664" s="425"/>
      <c r="E664" s="432"/>
      <c r="F664" s="432"/>
      <c r="G664" s="432"/>
      <c r="H664" s="396"/>
      <c r="I664" s="432"/>
      <c r="J664" s="432"/>
      <c r="K664" s="432"/>
      <c r="L664" s="432"/>
      <c r="M664" s="87"/>
      <c r="N664" s="128"/>
      <c r="P664" s="468"/>
    </row>
    <row r="665" spans="1:16" x14ac:dyDescent="0.2">
      <c r="A665" s="574" t="s">
        <v>14</v>
      </c>
      <c r="B665" s="575"/>
      <c r="C665" s="404"/>
      <c r="D665" s="404"/>
      <c r="E665" s="432"/>
      <c r="F665" s="432"/>
      <c r="G665" s="432"/>
      <c r="H665" s="396"/>
      <c r="I665" s="432"/>
      <c r="J665" s="432"/>
      <c r="K665" s="432"/>
      <c r="L665" s="432"/>
      <c r="M665" s="87"/>
      <c r="N665" s="128"/>
      <c r="P665" s="468"/>
    </row>
    <row r="666" spans="1:16" x14ac:dyDescent="0.2">
      <c r="B666" s="576" t="s">
        <v>87</v>
      </c>
      <c r="C666" s="426"/>
      <c r="D666" s="426"/>
      <c r="E666" s="432" t="s">
        <v>88</v>
      </c>
      <c r="F666" s="432">
        <v>48</v>
      </c>
      <c r="G666" s="432">
        <v>47.52</v>
      </c>
      <c r="H666" s="396"/>
      <c r="I666" s="432">
        <v>3.36</v>
      </c>
      <c r="J666" s="432">
        <v>0.56999999999999995</v>
      </c>
      <c r="K666" s="432">
        <v>30.36</v>
      </c>
      <c r="L666" s="432">
        <v>156.80000000000001</v>
      </c>
      <c r="M666" s="87">
        <v>90</v>
      </c>
      <c r="N666" s="128">
        <f t="shared" ref="N666:N723" si="16">F666*M666/1000</f>
        <v>4.32</v>
      </c>
      <c r="P666" s="468"/>
    </row>
    <row r="667" spans="1:16" x14ac:dyDescent="0.2">
      <c r="A667" s="432" t="s">
        <v>89</v>
      </c>
      <c r="B667" s="577"/>
      <c r="C667" s="427"/>
      <c r="D667" s="427"/>
      <c r="E667" s="432" t="s">
        <v>90</v>
      </c>
      <c r="F667" s="432">
        <v>40.5</v>
      </c>
      <c r="G667" s="432">
        <v>40</v>
      </c>
      <c r="H667" s="396"/>
      <c r="I667" s="432">
        <v>6.76</v>
      </c>
      <c r="J667" s="432">
        <v>3.75</v>
      </c>
      <c r="K667" s="432">
        <v>0.81</v>
      </c>
      <c r="L667" s="432">
        <v>64.400000000000006</v>
      </c>
      <c r="M667" s="87">
        <v>310</v>
      </c>
      <c r="N667" s="128">
        <f t="shared" si="16"/>
        <v>12.555</v>
      </c>
      <c r="P667" s="468"/>
    </row>
    <row r="668" spans="1:16" x14ac:dyDescent="0.2">
      <c r="A668" s="432" t="s">
        <v>91</v>
      </c>
      <c r="B668" s="577"/>
      <c r="C668" s="427" t="s">
        <v>414</v>
      </c>
      <c r="D668" s="427" t="s">
        <v>415</v>
      </c>
      <c r="E668" s="432" t="s">
        <v>92</v>
      </c>
      <c r="F668" s="432">
        <v>0.24</v>
      </c>
      <c r="G668" s="432">
        <v>10</v>
      </c>
      <c r="H668" s="396"/>
      <c r="I668" s="432">
        <v>1.27</v>
      </c>
      <c r="J668" s="432">
        <v>1.1499999999999999</v>
      </c>
      <c r="K668" s="432">
        <v>7.0000000000000007E-2</v>
      </c>
      <c r="L668" s="432">
        <v>15.7</v>
      </c>
      <c r="M668" s="87">
        <v>12</v>
      </c>
      <c r="N668" s="128">
        <f>F668*M668</f>
        <v>2.88</v>
      </c>
      <c r="P668" s="468"/>
    </row>
    <row r="669" spans="1:16" x14ac:dyDescent="0.2">
      <c r="A669" s="432"/>
      <c r="B669" s="91"/>
      <c r="C669" s="91"/>
      <c r="D669" s="91"/>
      <c r="E669" s="432" t="s">
        <v>20</v>
      </c>
      <c r="F669" s="432">
        <v>15</v>
      </c>
      <c r="G669" s="432">
        <v>15</v>
      </c>
      <c r="H669" s="396"/>
      <c r="I669" s="432" t="s">
        <v>21</v>
      </c>
      <c r="J669" s="432" t="s">
        <v>21</v>
      </c>
      <c r="K669" s="432">
        <v>14.97</v>
      </c>
      <c r="L669" s="432">
        <v>56.85</v>
      </c>
      <c r="M669" s="87">
        <v>80</v>
      </c>
      <c r="N669" s="128">
        <f t="shared" si="16"/>
        <v>1.2</v>
      </c>
      <c r="P669" s="468"/>
    </row>
    <row r="670" spans="1:16" x14ac:dyDescent="0.2">
      <c r="A670" s="432"/>
      <c r="B670" s="396"/>
      <c r="C670" s="396"/>
      <c r="D670" s="396"/>
      <c r="E670" s="432" t="s">
        <v>93</v>
      </c>
      <c r="F670" s="432">
        <v>20.5</v>
      </c>
      <c r="G670" s="432">
        <v>20</v>
      </c>
      <c r="H670" s="396"/>
      <c r="I670" s="432">
        <v>3.8</v>
      </c>
      <c r="J670" s="432" t="s">
        <v>21</v>
      </c>
      <c r="K670" s="432">
        <v>13.24</v>
      </c>
      <c r="L670" s="432">
        <v>52.4</v>
      </c>
      <c r="M670" s="87">
        <v>450</v>
      </c>
      <c r="N670" s="128">
        <f t="shared" si="16"/>
        <v>9.2249999999999996</v>
      </c>
      <c r="P670" s="468"/>
    </row>
    <row r="671" spans="1:16" x14ac:dyDescent="0.2">
      <c r="A671" s="432"/>
      <c r="B671" s="396"/>
      <c r="C671" s="396"/>
      <c r="D671" s="396"/>
      <c r="E671" s="432" t="s">
        <v>23</v>
      </c>
      <c r="F671" s="432">
        <v>5</v>
      </c>
      <c r="G671" s="432">
        <v>5</v>
      </c>
      <c r="H671" s="396"/>
      <c r="I671" s="432">
        <v>0.04</v>
      </c>
      <c r="J671" s="432">
        <v>3.63</v>
      </c>
      <c r="K671" s="432">
        <v>0.28000000000000003</v>
      </c>
      <c r="L671" s="432">
        <v>33.049999999999997</v>
      </c>
      <c r="M671" s="87">
        <v>670</v>
      </c>
      <c r="N671" s="128">
        <f t="shared" si="16"/>
        <v>3.35</v>
      </c>
      <c r="P671" s="468"/>
    </row>
    <row r="672" spans="1:16" x14ac:dyDescent="0.2">
      <c r="A672" s="432"/>
      <c r="B672" s="396"/>
      <c r="C672" s="396"/>
      <c r="D672" s="396"/>
      <c r="E672" s="432" t="s">
        <v>94</v>
      </c>
      <c r="F672" s="432">
        <v>5</v>
      </c>
      <c r="G672" s="432">
        <v>5</v>
      </c>
      <c r="H672" s="396"/>
      <c r="I672" s="432">
        <v>0.43</v>
      </c>
      <c r="J672" s="432">
        <v>0.03</v>
      </c>
      <c r="K672" s="432">
        <v>1.19</v>
      </c>
      <c r="L672" s="432">
        <v>10.45</v>
      </c>
      <c r="M672" s="87">
        <v>100</v>
      </c>
      <c r="N672" s="128">
        <f t="shared" si="16"/>
        <v>0.5</v>
      </c>
      <c r="P672" s="468"/>
    </row>
    <row r="673" spans="1:16" x14ac:dyDescent="0.2">
      <c r="A673" s="432"/>
      <c r="B673" s="396"/>
      <c r="C673" s="396"/>
      <c r="D673" s="396"/>
      <c r="E673" s="432" t="s">
        <v>95</v>
      </c>
      <c r="F673" s="432">
        <v>5</v>
      </c>
      <c r="G673" s="432">
        <v>5</v>
      </c>
      <c r="H673" s="396"/>
      <c r="I673" s="432">
        <v>0.14000000000000001</v>
      </c>
      <c r="J673" s="432">
        <v>1</v>
      </c>
      <c r="K673" s="432">
        <v>0.16</v>
      </c>
      <c r="L673" s="432">
        <v>10.3</v>
      </c>
      <c r="M673" s="87">
        <v>190</v>
      </c>
      <c r="N673" s="128">
        <f t="shared" si="16"/>
        <v>0.95</v>
      </c>
      <c r="P673" s="468"/>
    </row>
    <row r="674" spans="1:16" x14ac:dyDescent="0.2">
      <c r="A674" s="432"/>
      <c r="B674" s="396"/>
      <c r="C674" s="396"/>
      <c r="D674" s="396"/>
      <c r="E674" s="432" t="s">
        <v>23</v>
      </c>
      <c r="F674" s="432">
        <v>10</v>
      </c>
      <c r="G674" s="432">
        <v>10</v>
      </c>
      <c r="H674" s="396"/>
      <c r="I674" s="432">
        <v>0.08</v>
      </c>
      <c r="J674" s="432">
        <v>7.25</v>
      </c>
      <c r="K674" s="432">
        <v>0.26</v>
      </c>
      <c r="L674" s="432">
        <v>66.099999999999994</v>
      </c>
      <c r="M674" s="87">
        <v>670</v>
      </c>
      <c r="N674" s="128">
        <f t="shared" si="16"/>
        <v>6.7</v>
      </c>
      <c r="P674" s="468"/>
    </row>
    <row r="675" spans="1:16" ht="22.5" customHeight="1" x14ac:dyDescent="0.2">
      <c r="A675" s="432" t="s">
        <v>99</v>
      </c>
      <c r="B675" s="559" t="s">
        <v>100</v>
      </c>
      <c r="C675" s="396"/>
      <c r="D675" s="396"/>
      <c r="E675" s="92" t="s">
        <v>101</v>
      </c>
      <c r="F675" s="92">
        <v>6</v>
      </c>
      <c r="G675" s="92"/>
      <c r="H675" s="92"/>
      <c r="I675" s="92">
        <v>0.9</v>
      </c>
      <c r="J675" s="92">
        <v>0.21</v>
      </c>
      <c r="K675" s="92"/>
      <c r="L675" s="92"/>
      <c r="M675" s="72">
        <v>500</v>
      </c>
      <c r="N675" s="128">
        <f t="shared" si="16"/>
        <v>3</v>
      </c>
      <c r="P675" s="468"/>
    </row>
    <row r="676" spans="1:16" x14ac:dyDescent="0.2">
      <c r="A676" s="432"/>
      <c r="B676" s="559"/>
      <c r="C676" s="396">
        <v>200</v>
      </c>
      <c r="D676" s="396">
        <v>200</v>
      </c>
      <c r="E676" s="92" t="s">
        <v>20</v>
      </c>
      <c r="F676" s="92">
        <v>18</v>
      </c>
      <c r="G676" s="92"/>
      <c r="H676" s="92"/>
      <c r="I676" s="92"/>
      <c r="J676" s="92" t="s">
        <v>21</v>
      </c>
      <c r="K676" s="92">
        <v>17.96</v>
      </c>
      <c r="L676" s="92">
        <v>68.22</v>
      </c>
      <c r="M676" s="72">
        <v>80</v>
      </c>
      <c r="N676" s="128">
        <f t="shared" si="16"/>
        <v>1.44</v>
      </c>
      <c r="P676" s="468"/>
    </row>
    <row r="677" spans="1:16" x14ac:dyDescent="0.2">
      <c r="A677" s="432"/>
      <c r="B677" s="559"/>
      <c r="C677" s="396"/>
      <c r="D677" s="396"/>
      <c r="E677" s="92" t="s">
        <v>102</v>
      </c>
      <c r="F677" s="92">
        <v>110</v>
      </c>
      <c r="G677" s="92"/>
      <c r="H677" s="92"/>
      <c r="I677" s="92">
        <v>3.08</v>
      </c>
      <c r="J677" s="92">
        <v>3.52</v>
      </c>
      <c r="K677" s="92">
        <v>2.35</v>
      </c>
      <c r="L677" s="92">
        <v>63.8</v>
      </c>
      <c r="M677" s="72">
        <v>65</v>
      </c>
      <c r="N677" s="128">
        <f t="shared" si="16"/>
        <v>7.15</v>
      </c>
      <c r="P677" s="468"/>
    </row>
    <row r="678" spans="1:16" ht="11.25" customHeight="1" x14ac:dyDescent="0.2">
      <c r="A678" s="432"/>
      <c r="B678" s="559" t="s">
        <v>30</v>
      </c>
      <c r="C678" s="396">
        <v>70</v>
      </c>
      <c r="D678" s="396">
        <v>90</v>
      </c>
      <c r="E678" s="432" t="s">
        <v>31</v>
      </c>
      <c r="F678" s="432">
        <v>80</v>
      </c>
      <c r="G678" s="432">
        <v>80</v>
      </c>
      <c r="H678" s="396"/>
      <c r="I678" s="432">
        <v>6.96</v>
      </c>
      <c r="J678" s="432">
        <v>1.2</v>
      </c>
      <c r="K678" s="432">
        <v>32.96</v>
      </c>
      <c r="L678" s="432">
        <v>181</v>
      </c>
      <c r="M678" s="87">
        <v>60</v>
      </c>
      <c r="N678" s="128">
        <f t="shared" si="16"/>
        <v>4.8</v>
      </c>
      <c r="P678" s="468"/>
    </row>
    <row r="679" spans="1:16" x14ac:dyDescent="0.2">
      <c r="A679" s="432"/>
      <c r="B679" s="559"/>
      <c r="C679" s="396">
        <v>10</v>
      </c>
      <c r="D679" s="396">
        <v>10</v>
      </c>
      <c r="E679" s="432" t="s">
        <v>32</v>
      </c>
      <c r="F679" s="432">
        <v>10</v>
      </c>
      <c r="G679" s="432"/>
      <c r="H679" s="396"/>
      <c r="I679" s="432">
        <v>2.68</v>
      </c>
      <c r="J679" s="432">
        <v>2.57</v>
      </c>
      <c r="K679" s="432" t="s">
        <v>21</v>
      </c>
      <c r="L679" s="432">
        <v>33.79</v>
      </c>
      <c r="M679" s="87">
        <v>650</v>
      </c>
      <c r="N679" s="128">
        <f t="shared" si="16"/>
        <v>6.5</v>
      </c>
      <c r="P679" s="468"/>
    </row>
    <row r="680" spans="1:16" x14ac:dyDescent="0.2">
      <c r="A680" s="432"/>
      <c r="B680" s="396"/>
      <c r="C680" s="396">
        <v>10</v>
      </c>
      <c r="D680" s="396">
        <v>10</v>
      </c>
      <c r="E680" s="432" t="s">
        <v>33</v>
      </c>
      <c r="F680" s="432">
        <v>10</v>
      </c>
      <c r="G680" s="432"/>
      <c r="H680" s="396"/>
      <c r="I680" s="432">
        <v>0.08</v>
      </c>
      <c r="J680" s="432">
        <v>7.25</v>
      </c>
      <c r="K680" s="432">
        <v>0.26</v>
      </c>
      <c r="L680" s="432">
        <v>66.099999999999994</v>
      </c>
      <c r="M680" s="87">
        <v>670</v>
      </c>
      <c r="N680" s="128">
        <f t="shared" si="16"/>
        <v>6.7</v>
      </c>
      <c r="P680" s="468"/>
    </row>
    <row r="681" spans="1:16" x14ac:dyDescent="0.2">
      <c r="A681" s="432" t="s">
        <v>38</v>
      </c>
      <c r="B681" s="396" t="s">
        <v>437</v>
      </c>
      <c r="C681" s="396">
        <v>100</v>
      </c>
      <c r="D681" s="396">
        <v>100</v>
      </c>
      <c r="E681" s="432" t="s">
        <v>437</v>
      </c>
      <c r="F681" s="432">
        <v>200</v>
      </c>
      <c r="G681" s="432">
        <v>100</v>
      </c>
      <c r="H681" s="396">
        <v>100</v>
      </c>
      <c r="I681" s="77">
        <v>1</v>
      </c>
      <c r="J681" s="77">
        <v>0.1</v>
      </c>
      <c r="K681" s="77">
        <v>18.2</v>
      </c>
      <c r="L681" s="77">
        <v>98.2</v>
      </c>
      <c r="M681" s="87">
        <v>80</v>
      </c>
      <c r="N681" s="128">
        <f t="shared" si="16"/>
        <v>16</v>
      </c>
      <c r="P681" s="468"/>
    </row>
    <row r="682" spans="1:16" x14ac:dyDescent="0.2">
      <c r="A682" s="74"/>
      <c r="B682" s="97" t="s">
        <v>104</v>
      </c>
      <c r="C682" s="97">
        <v>120</v>
      </c>
      <c r="D682" s="97">
        <v>120</v>
      </c>
      <c r="E682" s="432" t="s">
        <v>46</v>
      </c>
      <c r="F682" s="432">
        <v>120</v>
      </c>
      <c r="G682" s="432">
        <v>120</v>
      </c>
      <c r="H682" s="396">
        <v>120</v>
      </c>
      <c r="I682" s="77">
        <v>0.48</v>
      </c>
      <c r="J682" s="77">
        <v>0.42</v>
      </c>
      <c r="K682" s="77">
        <v>10.98</v>
      </c>
      <c r="L682" s="77">
        <v>47.52</v>
      </c>
      <c r="M682" s="87">
        <v>100</v>
      </c>
      <c r="N682" s="128">
        <f t="shared" si="16"/>
        <v>12</v>
      </c>
      <c r="P682" s="468"/>
    </row>
    <row r="683" spans="1:16" ht="11.25" customHeight="1" x14ac:dyDescent="0.2">
      <c r="A683" s="532" t="s">
        <v>40</v>
      </c>
      <c r="B683" s="558"/>
      <c r="C683" s="392"/>
      <c r="D683" s="392"/>
      <c r="E683" s="432"/>
      <c r="F683" s="432"/>
      <c r="G683" s="432"/>
      <c r="H683" s="396"/>
      <c r="I683" s="77">
        <v>31.06</v>
      </c>
      <c r="J683" s="77">
        <v>32.650000000000006</v>
      </c>
      <c r="K683" s="77">
        <v>144.04999999999998</v>
      </c>
      <c r="L683" s="77">
        <v>1024.68</v>
      </c>
      <c r="M683" s="77"/>
      <c r="N683" s="130">
        <v>82.47</v>
      </c>
      <c r="P683" s="468"/>
    </row>
    <row r="684" spans="1:16" x14ac:dyDescent="0.2">
      <c r="A684" s="432" t="s">
        <v>41</v>
      </c>
      <c r="B684" s="396"/>
      <c r="C684" s="396"/>
      <c r="D684" s="396"/>
      <c r="E684" s="432"/>
      <c r="F684" s="432"/>
      <c r="G684" s="432"/>
      <c r="H684" s="396"/>
      <c r="I684" s="432"/>
      <c r="J684" s="432"/>
      <c r="K684" s="432"/>
      <c r="L684" s="432"/>
      <c r="M684" s="72"/>
      <c r="N684" s="128"/>
      <c r="P684" s="468"/>
    </row>
    <row r="685" spans="1:16" ht="11.25" customHeight="1" x14ac:dyDescent="0.2">
      <c r="A685" s="432" t="s">
        <v>42</v>
      </c>
      <c r="B685" s="529" t="s">
        <v>43</v>
      </c>
      <c r="C685" s="393"/>
      <c r="D685" s="393"/>
      <c r="E685" s="432" t="s">
        <v>44</v>
      </c>
      <c r="F685" s="432">
        <v>100</v>
      </c>
      <c r="G685" s="432">
        <v>80</v>
      </c>
      <c r="H685" s="396"/>
      <c r="I685" s="432">
        <v>1.3</v>
      </c>
      <c r="J685" s="432">
        <v>0.08</v>
      </c>
      <c r="K685" s="432">
        <v>6.06</v>
      </c>
      <c r="L685" s="432">
        <v>27.2</v>
      </c>
      <c r="M685" s="72">
        <v>45</v>
      </c>
      <c r="N685" s="128">
        <f t="shared" si="16"/>
        <v>4.5</v>
      </c>
      <c r="P685" s="468"/>
    </row>
    <row r="686" spans="1:16" ht="11.25" customHeight="1" x14ac:dyDescent="0.2">
      <c r="A686" s="432"/>
      <c r="B686" s="560"/>
      <c r="C686" s="394">
        <v>80</v>
      </c>
      <c r="D686" s="394">
        <v>120</v>
      </c>
      <c r="E686" s="432" t="s">
        <v>45</v>
      </c>
      <c r="F686" s="432">
        <v>10</v>
      </c>
      <c r="G686" s="432">
        <v>10</v>
      </c>
      <c r="H686" s="396"/>
      <c r="I686" s="432"/>
      <c r="J686" s="432"/>
      <c r="K686" s="432">
        <v>9.98</v>
      </c>
      <c r="L686" s="432">
        <v>37.9</v>
      </c>
      <c r="M686" s="81">
        <v>80</v>
      </c>
      <c r="N686" s="128">
        <f t="shared" si="16"/>
        <v>0.8</v>
      </c>
      <c r="P686" s="468"/>
    </row>
    <row r="687" spans="1:16" x14ac:dyDescent="0.2">
      <c r="A687" s="432"/>
      <c r="B687" s="395"/>
      <c r="C687" s="395"/>
      <c r="D687" s="395"/>
      <c r="E687" s="432" t="s">
        <v>46</v>
      </c>
      <c r="F687" s="432">
        <v>28.3</v>
      </c>
      <c r="G687" s="432">
        <v>25</v>
      </c>
      <c r="H687" s="396"/>
      <c r="I687" s="432">
        <v>1.0999999999999999E-2</v>
      </c>
      <c r="J687" s="432">
        <v>0.09</v>
      </c>
      <c r="K687" s="432">
        <v>2.04</v>
      </c>
      <c r="L687" s="432">
        <v>11.21</v>
      </c>
      <c r="M687" s="72">
        <v>100</v>
      </c>
      <c r="N687" s="128">
        <f t="shared" si="16"/>
        <v>2.83</v>
      </c>
      <c r="P687" s="468"/>
    </row>
    <row r="688" spans="1:16" x14ac:dyDescent="0.2">
      <c r="A688" s="432"/>
      <c r="B688" s="396"/>
      <c r="C688" s="396"/>
      <c r="D688" s="396"/>
      <c r="E688" s="432" t="s">
        <v>47</v>
      </c>
      <c r="F688" s="432">
        <v>7</v>
      </c>
      <c r="G688" s="432">
        <v>7</v>
      </c>
      <c r="H688" s="396"/>
      <c r="I688" s="432"/>
      <c r="J688" s="432">
        <v>6.93</v>
      </c>
      <c r="K688" s="432"/>
      <c r="L688" s="432">
        <v>62.93</v>
      </c>
      <c r="M688" s="81">
        <v>140</v>
      </c>
      <c r="N688" s="128">
        <f t="shared" si="16"/>
        <v>0.98</v>
      </c>
      <c r="P688" s="468"/>
    </row>
    <row r="689" spans="1:16" ht="11.25" customHeight="1" x14ac:dyDescent="0.2">
      <c r="A689" s="432" t="s">
        <v>111</v>
      </c>
      <c r="B689" s="529" t="s">
        <v>112</v>
      </c>
      <c r="C689" s="393"/>
      <c r="D689" s="393"/>
      <c r="E689" s="432" t="s">
        <v>51</v>
      </c>
      <c r="F689" s="432">
        <v>100</v>
      </c>
      <c r="G689" s="432">
        <v>72</v>
      </c>
      <c r="H689" s="396"/>
      <c r="I689" s="432">
        <v>2</v>
      </c>
      <c r="J689" s="432">
        <v>0.28000000000000003</v>
      </c>
      <c r="K689" s="432">
        <v>12.45</v>
      </c>
      <c r="L689" s="432">
        <v>57.6</v>
      </c>
      <c r="M689" s="87">
        <v>35</v>
      </c>
      <c r="N689" s="128">
        <f t="shared" si="16"/>
        <v>3.5</v>
      </c>
      <c r="P689" s="468"/>
    </row>
    <row r="690" spans="1:16" x14ac:dyDescent="0.2">
      <c r="A690" s="432"/>
      <c r="B690" s="560"/>
      <c r="C690" s="394" t="s">
        <v>58</v>
      </c>
      <c r="D690" s="394" t="s">
        <v>58</v>
      </c>
      <c r="E690" s="432" t="s">
        <v>113</v>
      </c>
      <c r="F690" s="432">
        <v>5</v>
      </c>
      <c r="G690" s="432">
        <v>5</v>
      </c>
      <c r="H690" s="396"/>
      <c r="I690" s="432">
        <v>0.37</v>
      </c>
      <c r="J690" s="432">
        <v>0.12</v>
      </c>
      <c r="K690" s="432">
        <v>2.77</v>
      </c>
      <c r="L690" s="432">
        <v>15.83</v>
      </c>
      <c r="M690" s="87">
        <v>53</v>
      </c>
      <c r="N690" s="128">
        <f t="shared" si="16"/>
        <v>0.26500000000000001</v>
      </c>
      <c r="P690" s="468"/>
    </row>
    <row r="691" spans="1:16" ht="15" customHeight="1" x14ac:dyDescent="0.2">
      <c r="A691" s="432"/>
      <c r="B691" s="530"/>
      <c r="C691" s="395"/>
      <c r="D691" s="395"/>
      <c r="E691" s="432" t="s">
        <v>44</v>
      </c>
      <c r="F691" s="432">
        <v>12.5</v>
      </c>
      <c r="G691" s="432">
        <v>10</v>
      </c>
      <c r="H691" s="396"/>
      <c r="I691" s="432">
        <v>0.16300000000000001</v>
      </c>
      <c r="J691" s="432">
        <v>0.01</v>
      </c>
      <c r="K691" s="432">
        <v>0.84</v>
      </c>
      <c r="L691" s="432">
        <v>3.4</v>
      </c>
      <c r="M691" s="87">
        <v>45</v>
      </c>
      <c r="N691" s="128">
        <f t="shared" si="16"/>
        <v>0.5625</v>
      </c>
      <c r="P691" s="468"/>
    </row>
    <row r="692" spans="1:16" ht="15" customHeight="1" x14ac:dyDescent="0.2">
      <c r="A692" s="432"/>
      <c r="B692" s="396"/>
      <c r="C692" s="396"/>
      <c r="D692" s="396"/>
      <c r="E692" s="432" t="s">
        <v>53</v>
      </c>
      <c r="F692" s="432">
        <v>12</v>
      </c>
      <c r="G692" s="432">
        <v>10</v>
      </c>
      <c r="H692" s="396"/>
      <c r="I692" s="432">
        <v>0.16</v>
      </c>
      <c r="J692" s="432"/>
      <c r="K692" s="432">
        <v>0.98</v>
      </c>
      <c r="L692" s="432">
        <v>4.13</v>
      </c>
      <c r="M692" s="87">
        <v>40</v>
      </c>
      <c r="N692" s="128">
        <f t="shared" si="16"/>
        <v>0.48</v>
      </c>
      <c r="P692" s="468"/>
    </row>
    <row r="693" spans="1:16" ht="15" customHeight="1" x14ac:dyDescent="0.2">
      <c r="A693" s="432"/>
      <c r="B693" s="396"/>
      <c r="C693" s="396"/>
      <c r="D693" s="396"/>
      <c r="E693" s="432" t="s">
        <v>52</v>
      </c>
      <c r="F693" s="432">
        <v>2.5</v>
      </c>
      <c r="G693" s="432">
        <v>2.5</v>
      </c>
      <c r="H693" s="396"/>
      <c r="I693" s="432"/>
      <c r="J693" s="432">
        <v>2.4900000000000002</v>
      </c>
      <c r="K693" s="432"/>
      <c r="L693" s="432">
        <v>22.48</v>
      </c>
      <c r="M693" s="87">
        <v>140</v>
      </c>
      <c r="N693" s="128">
        <f t="shared" si="16"/>
        <v>0.35</v>
      </c>
      <c r="P693" s="468"/>
    </row>
    <row r="694" spans="1:16" x14ac:dyDescent="0.2">
      <c r="A694" s="432"/>
      <c r="B694" s="396"/>
      <c r="C694" s="396"/>
      <c r="D694" s="396"/>
      <c r="E694" s="432" t="s">
        <v>22</v>
      </c>
      <c r="F694" s="432">
        <v>1</v>
      </c>
      <c r="G694" s="432"/>
      <c r="H694" s="396"/>
      <c r="I694" s="432"/>
      <c r="J694" s="432"/>
      <c r="K694" s="432" t="s">
        <v>21</v>
      </c>
      <c r="L694" s="432"/>
      <c r="M694" s="87">
        <v>16</v>
      </c>
      <c r="N694" s="128">
        <f t="shared" si="16"/>
        <v>1.6E-2</v>
      </c>
      <c r="P694" s="468"/>
    </row>
    <row r="695" spans="1:16" x14ac:dyDescent="0.2">
      <c r="A695" s="432"/>
      <c r="B695" s="396"/>
      <c r="C695" s="396"/>
      <c r="D695" s="396"/>
      <c r="E695" s="432" t="s">
        <v>56</v>
      </c>
      <c r="F695" s="432">
        <v>40</v>
      </c>
      <c r="G695" s="432" t="s">
        <v>115</v>
      </c>
      <c r="H695" s="396"/>
      <c r="I695" s="432">
        <v>10</v>
      </c>
      <c r="J695" s="432">
        <v>6.48</v>
      </c>
      <c r="K695" s="432" t="s">
        <v>21</v>
      </c>
      <c r="L695" s="432">
        <v>88.29</v>
      </c>
      <c r="M695" s="87">
        <v>440</v>
      </c>
      <c r="N695" s="128">
        <f t="shared" si="16"/>
        <v>17.600000000000001</v>
      </c>
      <c r="P695" s="468"/>
    </row>
    <row r="696" spans="1:16" ht="11.25" customHeight="1" x14ac:dyDescent="0.2">
      <c r="A696" s="432" t="s">
        <v>116</v>
      </c>
      <c r="B696" s="559" t="s">
        <v>117</v>
      </c>
      <c r="C696" s="396" t="s">
        <v>121</v>
      </c>
      <c r="D696" s="396" t="s">
        <v>121</v>
      </c>
      <c r="E696" s="432" t="s">
        <v>118</v>
      </c>
      <c r="F696" s="432">
        <v>66</v>
      </c>
      <c r="G696" s="432">
        <v>30.96</v>
      </c>
      <c r="H696" s="396"/>
      <c r="I696" s="432">
        <v>10.49</v>
      </c>
      <c r="J696" s="432">
        <v>0.27</v>
      </c>
      <c r="K696" s="432" t="s">
        <v>21</v>
      </c>
      <c r="L696" s="432">
        <v>21.86</v>
      </c>
      <c r="M696" s="87">
        <v>170</v>
      </c>
      <c r="N696" s="128">
        <f t="shared" si="16"/>
        <v>11.22</v>
      </c>
      <c r="P696" s="468"/>
    </row>
    <row r="697" spans="1:16" x14ac:dyDescent="0.2">
      <c r="A697" s="432"/>
      <c r="B697" s="559"/>
      <c r="C697" s="396"/>
      <c r="D697" s="396"/>
      <c r="E697" s="432" t="s">
        <v>72</v>
      </c>
      <c r="F697" s="432">
        <v>10</v>
      </c>
      <c r="G697" s="432">
        <v>10</v>
      </c>
      <c r="H697" s="396"/>
      <c r="I697" s="432">
        <v>0.87</v>
      </c>
      <c r="J697" s="432">
        <v>0.15</v>
      </c>
      <c r="K697" s="432">
        <v>4</v>
      </c>
      <c r="L697" s="432">
        <v>20.9</v>
      </c>
      <c r="M697" s="87">
        <v>51</v>
      </c>
      <c r="N697" s="128">
        <f t="shared" si="16"/>
        <v>0.51</v>
      </c>
      <c r="P697" s="468"/>
    </row>
    <row r="698" spans="1:16" x14ac:dyDescent="0.2">
      <c r="A698" s="432"/>
      <c r="B698" s="396"/>
      <c r="C698" s="396"/>
      <c r="D698" s="396"/>
      <c r="E698" s="432" t="s">
        <v>19</v>
      </c>
      <c r="F698" s="432">
        <v>15</v>
      </c>
      <c r="G698" s="432">
        <v>15</v>
      </c>
      <c r="H698" s="396"/>
      <c r="I698" s="432">
        <v>0.42</v>
      </c>
      <c r="J698" s="432">
        <v>0.48</v>
      </c>
      <c r="K698" s="432">
        <v>0.5</v>
      </c>
      <c r="L698" s="432">
        <v>8.6999999999999993</v>
      </c>
      <c r="M698" s="87">
        <v>65</v>
      </c>
      <c r="N698" s="128">
        <f t="shared" si="16"/>
        <v>0.97499999999999998</v>
      </c>
      <c r="P698" s="468"/>
    </row>
    <row r="699" spans="1:16" x14ac:dyDescent="0.2">
      <c r="A699" s="432"/>
      <c r="B699" s="396"/>
      <c r="C699" s="396"/>
      <c r="D699" s="396"/>
      <c r="E699" s="432" t="s">
        <v>53</v>
      </c>
      <c r="F699" s="432">
        <v>12</v>
      </c>
      <c r="G699" s="432">
        <v>10</v>
      </c>
      <c r="H699" s="396"/>
      <c r="I699" s="432">
        <v>0.16</v>
      </c>
      <c r="J699" s="432" t="s">
        <v>21</v>
      </c>
      <c r="K699" s="432">
        <v>0.98</v>
      </c>
      <c r="L699" s="432">
        <v>4.13</v>
      </c>
      <c r="M699" s="87">
        <v>40</v>
      </c>
      <c r="N699" s="128">
        <f t="shared" si="16"/>
        <v>0.48</v>
      </c>
      <c r="P699" s="468"/>
    </row>
    <row r="700" spans="1:16" x14ac:dyDescent="0.2">
      <c r="A700" s="432"/>
      <c r="B700" s="396"/>
      <c r="C700" s="396"/>
      <c r="D700" s="396"/>
      <c r="E700" s="432" t="s">
        <v>65</v>
      </c>
      <c r="F700" s="432">
        <v>6</v>
      </c>
      <c r="G700" s="432">
        <v>6</v>
      </c>
      <c r="H700" s="396"/>
      <c r="I700" s="432">
        <v>0.61</v>
      </c>
      <c r="J700" s="432">
        <v>0.06</v>
      </c>
      <c r="K700" s="432">
        <v>4.88</v>
      </c>
      <c r="L700" s="432">
        <v>20.04</v>
      </c>
      <c r="M700" s="87">
        <v>40</v>
      </c>
      <c r="N700" s="128">
        <f t="shared" si="16"/>
        <v>0.24</v>
      </c>
      <c r="P700" s="468"/>
    </row>
    <row r="701" spans="1:16" x14ac:dyDescent="0.2">
      <c r="A701" s="432"/>
      <c r="B701" s="396"/>
      <c r="C701" s="396"/>
      <c r="D701" s="396"/>
      <c r="E701" s="432" t="s">
        <v>52</v>
      </c>
      <c r="F701" s="432">
        <v>5</v>
      </c>
      <c r="G701" s="432">
        <v>5</v>
      </c>
      <c r="H701" s="396"/>
      <c r="I701" s="432"/>
      <c r="J701" s="432">
        <v>4.99</v>
      </c>
      <c r="K701" s="432"/>
      <c r="L701" s="432">
        <v>44.95</v>
      </c>
      <c r="M701" s="87">
        <v>140</v>
      </c>
      <c r="N701" s="128">
        <f t="shared" si="16"/>
        <v>0.7</v>
      </c>
      <c r="P701" s="468"/>
    </row>
    <row r="702" spans="1:16" x14ac:dyDescent="0.2">
      <c r="A702" s="432"/>
      <c r="B702" s="396"/>
      <c r="C702" s="396"/>
      <c r="D702" s="396"/>
      <c r="E702" s="432" t="s">
        <v>22</v>
      </c>
      <c r="F702" s="432">
        <v>1</v>
      </c>
      <c r="G702" s="432">
        <v>1</v>
      </c>
      <c r="H702" s="396"/>
      <c r="I702" s="432"/>
      <c r="J702" s="432"/>
      <c r="K702" s="432"/>
      <c r="L702" s="432"/>
      <c r="M702" s="87">
        <v>16</v>
      </c>
      <c r="N702" s="128">
        <f t="shared" si="16"/>
        <v>1.6E-2</v>
      </c>
      <c r="P702" s="468"/>
    </row>
    <row r="703" spans="1:16" x14ac:dyDescent="0.2">
      <c r="A703" s="432"/>
      <c r="B703" s="396"/>
      <c r="C703" s="396"/>
      <c r="D703" s="396"/>
      <c r="E703" s="432" t="s">
        <v>459</v>
      </c>
      <c r="F703" s="432">
        <v>0.2</v>
      </c>
      <c r="G703" s="432"/>
      <c r="H703" s="396"/>
      <c r="I703" s="432">
        <v>1.8</v>
      </c>
      <c r="J703" s="432">
        <v>0.89</v>
      </c>
      <c r="K703" s="432">
        <v>4.79</v>
      </c>
      <c r="L703" s="432">
        <v>25.16</v>
      </c>
      <c r="M703" s="87">
        <v>175</v>
      </c>
      <c r="N703" s="128">
        <f t="shared" si="16"/>
        <v>3.5000000000000003E-2</v>
      </c>
      <c r="P703" s="468"/>
    </row>
    <row r="704" spans="1:16" ht="11.25" customHeight="1" x14ac:dyDescent="0.2">
      <c r="A704" s="432" t="s">
        <v>69</v>
      </c>
      <c r="B704" s="559" t="s">
        <v>122</v>
      </c>
      <c r="C704" s="396"/>
      <c r="D704" s="396"/>
      <c r="E704" s="432" t="s">
        <v>51</v>
      </c>
      <c r="F704" s="432">
        <v>250.5</v>
      </c>
      <c r="G704" s="432">
        <v>180</v>
      </c>
      <c r="H704" s="396"/>
      <c r="I704" s="432">
        <v>5.01</v>
      </c>
      <c r="J704" s="432">
        <v>0.72</v>
      </c>
      <c r="K704" s="432">
        <v>31.19</v>
      </c>
      <c r="L704" s="432">
        <v>144.29</v>
      </c>
      <c r="M704" s="87">
        <v>35</v>
      </c>
      <c r="N704" s="128">
        <f t="shared" si="16"/>
        <v>8.7675000000000001</v>
      </c>
      <c r="P704" s="468"/>
    </row>
    <row r="705" spans="1:16" x14ac:dyDescent="0.2">
      <c r="A705" s="432"/>
      <c r="B705" s="559"/>
      <c r="C705" s="396">
        <v>80</v>
      </c>
      <c r="D705" s="396">
        <v>120</v>
      </c>
      <c r="E705" s="432" t="s">
        <v>19</v>
      </c>
      <c r="F705" s="432">
        <v>24</v>
      </c>
      <c r="G705" s="432">
        <v>23.76</v>
      </c>
      <c r="H705" s="396"/>
      <c r="I705" s="432">
        <v>0.67</v>
      </c>
      <c r="J705" s="432">
        <v>0.76</v>
      </c>
      <c r="K705" s="432">
        <v>1.1200000000000001</v>
      </c>
      <c r="L705" s="432">
        <v>13.9</v>
      </c>
      <c r="M705" s="87">
        <v>65</v>
      </c>
      <c r="N705" s="128">
        <f t="shared" si="16"/>
        <v>1.56</v>
      </c>
      <c r="P705" s="468"/>
    </row>
    <row r="706" spans="1:16" x14ac:dyDescent="0.2">
      <c r="A706" s="432"/>
      <c r="B706" s="396"/>
      <c r="C706" s="396"/>
      <c r="D706" s="396"/>
      <c r="E706" s="432" t="s">
        <v>23</v>
      </c>
      <c r="F706" s="432">
        <v>5.2</v>
      </c>
      <c r="G706" s="432"/>
      <c r="H706" s="396"/>
      <c r="I706" s="432">
        <v>0.04</v>
      </c>
      <c r="J706" s="432">
        <v>3.77</v>
      </c>
      <c r="K706" s="432">
        <v>0.13</v>
      </c>
      <c r="L706" s="432">
        <v>34.369999999999997</v>
      </c>
      <c r="M706" s="87">
        <v>670</v>
      </c>
      <c r="N706" s="128">
        <f t="shared" si="16"/>
        <v>3.484</v>
      </c>
      <c r="P706" s="468"/>
    </row>
    <row r="707" spans="1:16" x14ac:dyDescent="0.2">
      <c r="A707" s="432"/>
      <c r="B707" s="396"/>
      <c r="C707" s="396"/>
      <c r="D707" s="396"/>
      <c r="E707" s="432" t="s">
        <v>22</v>
      </c>
      <c r="F707" s="432">
        <v>1.5</v>
      </c>
      <c r="G707" s="432"/>
      <c r="H707" s="396"/>
      <c r="I707" s="432" t="s">
        <v>21</v>
      </c>
      <c r="J707" s="432" t="s">
        <v>21</v>
      </c>
      <c r="K707" s="432" t="s">
        <v>21</v>
      </c>
      <c r="L707" s="432" t="s">
        <v>21</v>
      </c>
      <c r="M707" s="87">
        <v>16</v>
      </c>
      <c r="N707" s="128">
        <f t="shared" si="16"/>
        <v>2.4E-2</v>
      </c>
      <c r="P707" s="468"/>
    </row>
    <row r="708" spans="1:16" x14ac:dyDescent="0.2">
      <c r="A708" s="98" t="s">
        <v>123</v>
      </c>
      <c r="B708" s="99" t="s">
        <v>124</v>
      </c>
      <c r="C708" s="99">
        <v>200</v>
      </c>
      <c r="D708" s="99">
        <v>200</v>
      </c>
      <c r="E708" s="98" t="s">
        <v>460</v>
      </c>
      <c r="F708" s="98">
        <v>20</v>
      </c>
      <c r="G708" s="98">
        <v>20</v>
      </c>
      <c r="H708" s="99"/>
      <c r="I708" s="98">
        <v>0.09</v>
      </c>
      <c r="J708" s="98" t="s">
        <v>21</v>
      </c>
      <c r="K708" s="98">
        <v>20.8</v>
      </c>
      <c r="L708" s="74">
        <v>81.12</v>
      </c>
      <c r="M708" s="72">
        <v>107</v>
      </c>
      <c r="N708" s="128">
        <f t="shared" si="16"/>
        <v>2.14</v>
      </c>
      <c r="P708" s="468"/>
    </row>
    <row r="709" spans="1:16" x14ac:dyDescent="0.2">
      <c r="A709" s="98"/>
      <c r="B709" s="99"/>
      <c r="C709" s="99"/>
      <c r="D709" s="99"/>
      <c r="E709" s="98" t="s">
        <v>126</v>
      </c>
      <c r="F709" s="98">
        <v>10</v>
      </c>
      <c r="G709" s="98">
        <v>10</v>
      </c>
      <c r="H709" s="99"/>
      <c r="I709" s="98"/>
      <c r="J709" s="98"/>
      <c r="K709" s="98">
        <v>9.98</v>
      </c>
      <c r="L709" s="74">
        <v>37.9</v>
      </c>
      <c r="M709" s="72">
        <v>80</v>
      </c>
      <c r="N709" s="128">
        <f t="shared" si="16"/>
        <v>0.8</v>
      </c>
      <c r="P709" s="468"/>
    </row>
    <row r="710" spans="1:16" x14ac:dyDescent="0.2">
      <c r="A710" s="83"/>
      <c r="B710" s="84" t="s">
        <v>72</v>
      </c>
      <c r="C710" s="84" t="s">
        <v>378</v>
      </c>
      <c r="D710" s="84" t="s">
        <v>416</v>
      </c>
      <c r="E710" s="83" t="s">
        <v>73</v>
      </c>
      <c r="F710" s="83">
        <v>40</v>
      </c>
      <c r="G710" s="83">
        <v>40</v>
      </c>
      <c r="H710" s="84">
        <v>40</v>
      </c>
      <c r="I710" s="432">
        <v>3.48</v>
      </c>
      <c r="J710" s="432">
        <v>0.6</v>
      </c>
      <c r="K710" s="432">
        <v>16</v>
      </c>
      <c r="L710" s="432">
        <v>83.6</v>
      </c>
      <c r="M710" s="87">
        <v>60</v>
      </c>
      <c r="N710" s="128">
        <f t="shared" si="16"/>
        <v>2.4</v>
      </c>
      <c r="P710" s="468"/>
    </row>
    <row r="711" spans="1:16" x14ac:dyDescent="0.2">
      <c r="A711" s="83"/>
      <c r="B711" s="84"/>
      <c r="C711" s="84"/>
      <c r="D711" s="84"/>
      <c r="E711" s="432" t="s">
        <v>74</v>
      </c>
      <c r="F711" s="432">
        <v>80</v>
      </c>
      <c r="G711" s="432">
        <v>80</v>
      </c>
      <c r="H711" s="396">
        <v>80</v>
      </c>
      <c r="I711" s="432">
        <v>5.28</v>
      </c>
      <c r="J711" s="432">
        <v>0.96</v>
      </c>
      <c r="K711" s="432">
        <v>28.24</v>
      </c>
      <c r="L711" s="432">
        <v>144.80000000000001</v>
      </c>
      <c r="M711" s="87">
        <v>51</v>
      </c>
      <c r="N711" s="128">
        <f t="shared" si="16"/>
        <v>4.08</v>
      </c>
      <c r="O711" s="194"/>
      <c r="P711" s="468"/>
    </row>
    <row r="712" spans="1:16" ht="11.25" customHeight="1" x14ac:dyDescent="0.2">
      <c r="A712" s="432" t="s">
        <v>127</v>
      </c>
      <c r="B712" s="559" t="s">
        <v>128</v>
      </c>
      <c r="C712" s="396"/>
      <c r="D712" s="396"/>
      <c r="E712" s="432" t="s">
        <v>65</v>
      </c>
      <c r="F712" s="432">
        <v>24.4</v>
      </c>
      <c r="G712" s="432"/>
      <c r="H712" s="396"/>
      <c r="I712" s="432">
        <v>3.78</v>
      </c>
      <c r="J712" s="432">
        <v>0.4</v>
      </c>
      <c r="K712" s="432">
        <v>26.32</v>
      </c>
      <c r="L712" s="432">
        <v>122.6</v>
      </c>
      <c r="M712" s="87">
        <v>40</v>
      </c>
      <c r="N712" s="128">
        <f t="shared" si="16"/>
        <v>0.97599999999999998</v>
      </c>
      <c r="P712" s="468"/>
    </row>
    <row r="713" spans="1:16" x14ac:dyDescent="0.2">
      <c r="A713" s="432"/>
      <c r="B713" s="559"/>
      <c r="C713" s="396">
        <v>50</v>
      </c>
      <c r="D713" s="396">
        <v>50</v>
      </c>
      <c r="E713" s="432" t="s">
        <v>20</v>
      </c>
      <c r="F713" s="432">
        <v>1.7</v>
      </c>
      <c r="G713" s="432"/>
      <c r="H713" s="396"/>
      <c r="I713" s="432" t="s">
        <v>21</v>
      </c>
      <c r="J713" s="432" t="s">
        <v>21</v>
      </c>
      <c r="K713" s="432">
        <v>2.54</v>
      </c>
      <c r="L713" s="432">
        <v>9.6</v>
      </c>
      <c r="M713" s="87">
        <v>80</v>
      </c>
      <c r="N713" s="128">
        <f t="shared" si="16"/>
        <v>0.13600000000000001</v>
      </c>
      <c r="P713" s="468"/>
    </row>
    <row r="714" spans="1:16" x14ac:dyDescent="0.2">
      <c r="A714" s="432"/>
      <c r="B714" s="396"/>
      <c r="C714" s="396"/>
      <c r="D714" s="396"/>
      <c r="E714" s="432" t="s">
        <v>23</v>
      </c>
      <c r="F714" s="432">
        <v>0.7</v>
      </c>
      <c r="G714" s="432"/>
      <c r="H714" s="396"/>
      <c r="I714" s="432">
        <v>0.01</v>
      </c>
      <c r="J714" s="432">
        <v>0.52</v>
      </c>
      <c r="K714" s="432">
        <v>1.7999999999999999E-2</v>
      </c>
      <c r="L714" s="432">
        <v>4.62</v>
      </c>
      <c r="M714" s="87">
        <v>670</v>
      </c>
      <c r="N714" s="128">
        <f t="shared" si="16"/>
        <v>0.46899999999999992</v>
      </c>
      <c r="P714" s="468"/>
    </row>
    <row r="715" spans="1:16" x14ac:dyDescent="0.2">
      <c r="A715" s="432"/>
      <c r="B715" s="396"/>
      <c r="C715" s="396"/>
      <c r="D715" s="396"/>
      <c r="E715" s="432" t="s">
        <v>92</v>
      </c>
      <c r="F715" s="432">
        <v>4.8000000000000001E-2</v>
      </c>
      <c r="G715" s="432"/>
      <c r="H715" s="396"/>
      <c r="I715" s="432">
        <v>0.16</v>
      </c>
      <c r="J715" s="432">
        <v>0.14000000000000001</v>
      </c>
      <c r="K715" s="432" t="s">
        <v>21</v>
      </c>
      <c r="L715" s="432">
        <v>2</v>
      </c>
      <c r="M715" s="87">
        <v>12</v>
      </c>
      <c r="N715" s="128">
        <f>F715*M715</f>
        <v>0.57600000000000007</v>
      </c>
      <c r="P715" s="468"/>
    </row>
    <row r="716" spans="1:16" x14ac:dyDescent="0.2">
      <c r="A716" s="432"/>
      <c r="B716" s="396"/>
      <c r="C716" s="396"/>
      <c r="D716" s="396"/>
      <c r="E716" s="432" t="s">
        <v>22</v>
      </c>
      <c r="F716" s="432">
        <v>0.4</v>
      </c>
      <c r="G716" s="432"/>
      <c r="H716" s="396"/>
      <c r="I716" s="432" t="s">
        <v>21</v>
      </c>
      <c r="J716" s="432" t="s">
        <v>21</v>
      </c>
      <c r="K716" s="432" t="s">
        <v>21</v>
      </c>
      <c r="L716" s="432" t="s">
        <v>21</v>
      </c>
      <c r="M716" s="87">
        <v>16</v>
      </c>
      <c r="N716" s="128">
        <f t="shared" si="16"/>
        <v>6.4000000000000003E-3</v>
      </c>
      <c r="P716" s="468"/>
    </row>
    <row r="717" spans="1:16" x14ac:dyDescent="0.2">
      <c r="A717" s="432"/>
      <c r="B717" s="396"/>
      <c r="C717" s="396"/>
      <c r="D717" s="396"/>
      <c r="E717" s="432" t="s">
        <v>129</v>
      </c>
      <c r="F717" s="432">
        <v>0.7</v>
      </c>
      <c r="G717" s="432"/>
      <c r="H717" s="396"/>
      <c r="I717" s="432" t="s">
        <v>21</v>
      </c>
      <c r="J717" s="432" t="s">
        <v>21</v>
      </c>
      <c r="K717" s="432" t="s">
        <v>21</v>
      </c>
      <c r="L717" s="432" t="s">
        <v>21</v>
      </c>
      <c r="M717" s="87">
        <v>400</v>
      </c>
      <c r="N717" s="128">
        <f t="shared" si="16"/>
        <v>0.28000000000000003</v>
      </c>
      <c r="O717" s="76"/>
      <c r="P717" s="468"/>
    </row>
    <row r="718" spans="1:16" x14ac:dyDescent="0.2">
      <c r="A718" s="432"/>
      <c r="B718" s="396"/>
      <c r="C718" s="396"/>
      <c r="D718" s="396"/>
      <c r="E718" s="432" t="s">
        <v>130</v>
      </c>
      <c r="F718" s="432">
        <v>1.7</v>
      </c>
      <c r="G718" s="432"/>
      <c r="H718" s="396"/>
      <c r="I718" s="432">
        <v>0.17</v>
      </c>
      <c r="J718" s="432">
        <v>0.01</v>
      </c>
      <c r="K718" s="432">
        <v>1.17</v>
      </c>
      <c r="L718" s="432">
        <v>5.67</v>
      </c>
      <c r="M718" s="87">
        <v>40</v>
      </c>
      <c r="N718" s="128">
        <f t="shared" si="16"/>
        <v>6.8000000000000005E-2</v>
      </c>
      <c r="P718" s="468"/>
    </row>
    <row r="719" spans="1:16" x14ac:dyDescent="0.2">
      <c r="A719" s="432"/>
      <c r="B719" s="396"/>
      <c r="C719" s="396"/>
      <c r="D719" s="396"/>
      <c r="E719" s="432" t="s">
        <v>131</v>
      </c>
      <c r="F719" s="432">
        <v>0.25</v>
      </c>
      <c r="G719" s="432"/>
      <c r="H719" s="396"/>
      <c r="I719" s="432"/>
      <c r="J719" s="432">
        <v>0.25</v>
      </c>
      <c r="K719" s="432"/>
      <c r="L719" s="432">
        <v>2.25</v>
      </c>
      <c r="M719" s="87">
        <v>140</v>
      </c>
      <c r="N719" s="128">
        <f t="shared" si="16"/>
        <v>3.5000000000000003E-2</v>
      </c>
      <c r="P719" s="468"/>
    </row>
    <row r="720" spans="1:16" x14ac:dyDescent="0.2">
      <c r="A720" s="432"/>
      <c r="B720" s="396"/>
      <c r="C720" s="396"/>
      <c r="D720" s="396"/>
      <c r="E720" s="432" t="s">
        <v>132</v>
      </c>
      <c r="F720" s="432">
        <v>0.02</v>
      </c>
      <c r="G720" s="432"/>
      <c r="H720" s="396"/>
      <c r="I720" s="432">
        <v>0.11</v>
      </c>
      <c r="J720" s="432">
        <v>0.01</v>
      </c>
      <c r="K720" s="432" t="s">
        <v>21</v>
      </c>
      <c r="L720" s="432">
        <v>2.04</v>
      </c>
      <c r="M720" s="87">
        <v>12</v>
      </c>
      <c r="N720" s="128">
        <f>F720*M720</f>
        <v>0.24</v>
      </c>
      <c r="P720" s="468"/>
    </row>
    <row r="721" spans="1:16" x14ac:dyDescent="0.2">
      <c r="A721" s="432"/>
      <c r="B721" s="396"/>
      <c r="C721" s="396"/>
      <c r="D721" s="396"/>
      <c r="E721" s="432" t="s">
        <v>46</v>
      </c>
      <c r="F721" s="432">
        <v>19.7</v>
      </c>
      <c r="G721" s="432">
        <v>17.34</v>
      </c>
      <c r="H721" s="396"/>
      <c r="I721" s="432">
        <v>0.08</v>
      </c>
      <c r="J721" s="432">
        <v>6.9000000000000006E-2</v>
      </c>
      <c r="K721" s="432">
        <v>1.79</v>
      </c>
      <c r="L721" s="432">
        <v>7.8</v>
      </c>
      <c r="M721" s="87">
        <v>100</v>
      </c>
      <c r="N721" s="128">
        <f t="shared" si="16"/>
        <v>1.97</v>
      </c>
      <c r="P721" s="468"/>
    </row>
    <row r="722" spans="1:16" x14ac:dyDescent="0.2">
      <c r="A722" s="432"/>
      <c r="B722" s="396"/>
      <c r="C722" s="396"/>
      <c r="D722" s="396"/>
      <c r="E722" s="432" t="s">
        <v>20</v>
      </c>
      <c r="F722" s="432">
        <v>3.3</v>
      </c>
      <c r="G722" s="432">
        <v>3.3</v>
      </c>
      <c r="H722" s="396"/>
      <c r="I722" s="432" t="s">
        <v>21</v>
      </c>
      <c r="J722" s="432"/>
      <c r="K722" s="432">
        <v>3.29</v>
      </c>
      <c r="L722" s="432">
        <v>12.51</v>
      </c>
      <c r="M722" s="87">
        <v>80</v>
      </c>
      <c r="N722" s="128">
        <f t="shared" si="16"/>
        <v>0.26400000000000001</v>
      </c>
      <c r="P722" s="468"/>
    </row>
    <row r="723" spans="1:16" x14ac:dyDescent="0.2">
      <c r="A723" s="432"/>
      <c r="B723" s="396" t="s">
        <v>462</v>
      </c>
      <c r="C723" s="396">
        <v>100</v>
      </c>
      <c r="D723" s="396">
        <v>100</v>
      </c>
      <c r="E723" s="432" t="s">
        <v>462</v>
      </c>
      <c r="F723" s="432">
        <v>100</v>
      </c>
      <c r="G723" s="432">
        <v>100</v>
      </c>
      <c r="H723" s="396"/>
      <c r="I723" s="432">
        <v>0.2</v>
      </c>
      <c r="J723" s="432">
        <v>5.4</v>
      </c>
      <c r="K723" s="432">
        <v>32</v>
      </c>
      <c r="L723" s="77">
        <v>144</v>
      </c>
      <c r="M723" s="87">
        <v>500</v>
      </c>
      <c r="N723" s="128">
        <f t="shared" si="16"/>
        <v>50</v>
      </c>
      <c r="P723" s="468"/>
    </row>
    <row r="724" spans="1:16" s="194" customFormat="1" x14ac:dyDescent="0.2">
      <c r="A724" s="77"/>
      <c r="B724" s="418" t="s">
        <v>134</v>
      </c>
      <c r="C724" s="418"/>
      <c r="D724" s="418"/>
      <c r="E724" s="77"/>
      <c r="F724" s="77"/>
      <c r="G724" s="77"/>
      <c r="H724" s="418"/>
      <c r="I724" s="77">
        <v>47.922999999999995</v>
      </c>
      <c r="J724" s="77">
        <v>50.278999999999996</v>
      </c>
      <c r="K724" s="77">
        <v>183.38799999999998</v>
      </c>
      <c r="L724" s="77">
        <v>1288.8899999999999</v>
      </c>
      <c r="M724" s="72"/>
      <c r="N724" s="129">
        <f>SUM(N685:N723)</f>
        <v>124.33539999999996</v>
      </c>
      <c r="O724" s="431"/>
      <c r="P724" s="468"/>
    </row>
    <row r="725" spans="1:16" ht="18.75" customHeight="1" x14ac:dyDescent="0.2">
      <c r="A725" s="435"/>
      <c r="B725" s="446" t="s">
        <v>85</v>
      </c>
      <c r="C725" s="446"/>
      <c r="D725" s="446"/>
      <c r="E725" s="435"/>
      <c r="F725" s="435"/>
      <c r="G725" s="435"/>
      <c r="H725" s="436"/>
      <c r="I725" s="443">
        <v>78.98299999999999</v>
      </c>
      <c r="J725" s="443">
        <v>82.929000000000002</v>
      </c>
      <c r="K725" s="443">
        <v>327.43799999999999</v>
      </c>
      <c r="L725" s="443">
        <v>2313.5699999999997</v>
      </c>
      <c r="M725" s="447">
        <v>0</v>
      </c>
      <c r="N725" s="438">
        <f>N724+N683</f>
        <v>206.80539999999996</v>
      </c>
      <c r="P725" s="468"/>
    </row>
    <row r="726" spans="1:16" ht="20.399999999999999" x14ac:dyDescent="0.2">
      <c r="A726" s="418" t="s">
        <v>1</v>
      </c>
      <c r="B726" s="391" t="s">
        <v>2</v>
      </c>
      <c r="C726" s="391"/>
      <c r="D726" s="391"/>
      <c r="E726" s="418" t="s">
        <v>3</v>
      </c>
      <c r="F726" s="418" t="s">
        <v>4</v>
      </c>
      <c r="G726" s="418" t="s">
        <v>5</v>
      </c>
      <c r="H726" s="418" t="s">
        <v>6</v>
      </c>
      <c r="I726" s="418" t="s">
        <v>7</v>
      </c>
      <c r="J726" s="418" t="s">
        <v>8</v>
      </c>
      <c r="K726" s="418" t="s">
        <v>9</v>
      </c>
      <c r="L726" s="418" t="s">
        <v>10</v>
      </c>
      <c r="M726" s="72" t="s">
        <v>11</v>
      </c>
      <c r="N726" s="128"/>
      <c r="P726" s="468"/>
    </row>
    <row r="727" spans="1:16" ht="11.25" customHeight="1" x14ac:dyDescent="0.2">
      <c r="A727" s="619" t="s">
        <v>324</v>
      </c>
      <c r="B727" s="620"/>
      <c r="C727" s="397"/>
      <c r="D727" s="397"/>
      <c r="E727" s="77"/>
      <c r="F727" s="77"/>
      <c r="G727" s="77"/>
      <c r="H727" s="418"/>
      <c r="I727" s="432"/>
      <c r="J727" s="432"/>
      <c r="K727" s="432"/>
      <c r="L727" s="432"/>
      <c r="M727" s="72"/>
      <c r="N727" s="128"/>
      <c r="P727" s="468"/>
    </row>
    <row r="728" spans="1:16" x14ac:dyDescent="0.2">
      <c r="A728" s="615" t="s">
        <v>14</v>
      </c>
      <c r="B728" s="616"/>
      <c r="C728" s="386"/>
      <c r="D728" s="386"/>
      <c r="E728" s="191"/>
      <c r="F728" s="191"/>
      <c r="G728" s="191"/>
      <c r="H728" s="192"/>
      <c r="I728" s="191"/>
      <c r="J728" s="191"/>
      <c r="K728" s="191"/>
      <c r="L728" s="191"/>
      <c r="M728" s="193"/>
      <c r="N728" s="128"/>
      <c r="P728" s="468"/>
    </row>
    <row r="729" spans="1:16" ht="11.25" customHeight="1" x14ac:dyDescent="0.2">
      <c r="A729" s="432" t="s">
        <v>15</v>
      </c>
      <c r="B729" s="541" t="s">
        <v>168</v>
      </c>
      <c r="C729" s="387"/>
      <c r="D729" s="387"/>
      <c r="E729" s="432" t="s">
        <v>169</v>
      </c>
      <c r="F729" s="432">
        <v>33.299999999999997</v>
      </c>
      <c r="G729" s="432">
        <v>33.299999999999997</v>
      </c>
      <c r="H729" s="396"/>
      <c r="I729" s="432">
        <v>3.4</v>
      </c>
      <c r="J729" s="432">
        <v>0.33</v>
      </c>
      <c r="K729" s="432">
        <v>22.5</v>
      </c>
      <c r="L729" s="432">
        <v>109.2</v>
      </c>
      <c r="M729" s="72">
        <v>52</v>
      </c>
      <c r="N729" s="128">
        <f t="shared" ref="N729:N760" si="17">F729*M729/1000</f>
        <v>1.7315999999999998</v>
      </c>
      <c r="P729" s="468"/>
    </row>
    <row r="730" spans="1:16" x14ac:dyDescent="0.2">
      <c r="A730" s="432"/>
      <c r="B730" s="608"/>
      <c r="C730" s="388" t="s">
        <v>417</v>
      </c>
      <c r="D730" s="388" t="s">
        <v>405</v>
      </c>
      <c r="E730" s="432" t="s">
        <v>20</v>
      </c>
      <c r="F730" s="432">
        <v>7.5</v>
      </c>
      <c r="G730" s="432">
        <v>7.5</v>
      </c>
      <c r="H730" s="396"/>
      <c r="I730" s="432" t="s">
        <v>21</v>
      </c>
      <c r="J730" s="432" t="s">
        <v>21</v>
      </c>
      <c r="K730" s="432">
        <v>7.4</v>
      </c>
      <c r="L730" s="432">
        <v>28.4</v>
      </c>
      <c r="M730" s="72">
        <v>80</v>
      </c>
      <c r="N730" s="128">
        <f t="shared" si="17"/>
        <v>0.6</v>
      </c>
      <c r="P730" s="468"/>
    </row>
    <row r="731" spans="1:16" ht="13.5" customHeight="1" x14ac:dyDescent="0.2">
      <c r="A731" s="432"/>
      <c r="B731" s="398"/>
      <c r="C731" s="398"/>
      <c r="D731" s="398"/>
      <c r="E731" s="432" t="s">
        <v>22</v>
      </c>
      <c r="F731" s="432">
        <v>0.06</v>
      </c>
      <c r="G731" s="432">
        <v>0.06</v>
      </c>
      <c r="H731" s="396"/>
      <c r="I731" s="432"/>
      <c r="J731" s="432"/>
      <c r="K731" s="432"/>
      <c r="L731" s="432"/>
      <c r="M731" s="72">
        <v>16</v>
      </c>
      <c r="N731" s="128">
        <f t="shared" si="17"/>
        <v>9.5999999999999992E-4</v>
      </c>
      <c r="P731" s="468"/>
    </row>
    <row r="732" spans="1:16" x14ac:dyDescent="0.2">
      <c r="A732" s="432"/>
      <c r="B732" s="409"/>
      <c r="C732" s="409"/>
      <c r="D732" s="409"/>
      <c r="E732" s="432" t="s">
        <v>19</v>
      </c>
      <c r="F732" s="432">
        <v>73.8</v>
      </c>
      <c r="G732" s="432">
        <v>73.8</v>
      </c>
      <c r="H732" s="396"/>
      <c r="I732" s="432">
        <v>2.08</v>
      </c>
      <c r="J732" s="432">
        <v>2.36</v>
      </c>
      <c r="K732" s="432">
        <v>3.49</v>
      </c>
      <c r="L732" s="432">
        <v>42.8</v>
      </c>
      <c r="M732" s="72">
        <v>65</v>
      </c>
      <c r="N732" s="128">
        <f t="shared" si="17"/>
        <v>4.7969999999999997</v>
      </c>
      <c r="P732" s="468"/>
    </row>
    <row r="733" spans="1:16" ht="11.25" customHeight="1" x14ac:dyDescent="0.2">
      <c r="A733" s="432"/>
      <c r="B733" s="409"/>
      <c r="C733" s="409"/>
      <c r="D733" s="409"/>
      <c r="E733" s="432" t="s">
        <v>23</v>
      </c>
      <c r="F733" s="432">
        <v>5</v>
      </c>
      <c r="G733" s="432">
        <v>5</v>
      </c>
      <c r="H733" s="396"/>
      <c r="I733" s="432">
        <v>0.04</v>
      </c>
      <c r="J733" s="432">
        <v>3.6</v>
      </c>
      <c r="K733" s="432">
        <v>0.28000000000000003</v>
      </c>
      <c r="L733" s="432">
        <v>33.049999999999997</v>
      </c>
      <c r="M733" s="72">
        <v>670</v>
      </c>
      <c r="N733" s="128">
        <f t="shared" si="17"/>
        <v>3.35</v>
      </c>
      <c r="P733" s="468"/>
    </row>
    <row r="734" spans="1:16" ht="11.25" customHeight="1" x14ac:dyDescent="0.2">
      <c r="A734" s="432" t="s">
        <v>25</v>
      </c>
      <c r="B734" s="529" t="s">
        <v>26</v>
      </c>
      <c r="C734" s="393"/>
      <c r="D734" s="393"/>
      <c r="E734" s="432" t="s">
        <v>27</v>
      </c>
      <c r="F734" s="432">
        <v>4</v>
      </c>
      <c r="G734" s="432"/>
      <c r="H734" s="396"/>
      <c r="I734" s="432">
        <v>0.19</v>
      </c>
      <c r="J734" s="432">
        <v>0.14000000000000001</v>
      </c>
      <c r="K734" s="432">
        <v>0.3</v>
      </c>
      <c r="L734" s="432"/>
      <c r="M734" s="72">
        <v>271</v>
      </c>
      <c r="N734" s="128">
        <f t="shared" si="17"/>
        <v>1.0840000000000001</v>
      </c>
      <c r="P734" s="468"/>
    </row>
    <row r="735" spans="1:16" x14ac:dyDescent="0.2">
      <c r="A735" s="432" t="s">
        <v>28</v>
      </c>
      <c r="B735" s="530"/>
      <c r="C735" s="395">
        <v>200</v>
      </c>
      <c r="D735" s="395">
        <v>200</v>
      </c>
      <c r="E735" s="432" t="s">
        <v>145</v>
      </c>
      <c r="F735" s="432">
        <v>100</v>
      </c>
      <c r="G735" s="432"/>
      <c r="H735" s="396"/>
      <c r="I735" s="432">
        <v>2.82</v>
      </c>
      <c r="J735" s="432">
        <v>3.2</v>
      </c>
      <c r="K735" s="432">
        <v>4.7300000000000004</v>
      </c>
      <c r="L735" s="432">
        <v>58</v>
      </c>
      <c r="M735" s="72">
        <v>65</v>
      </c>
      <c r="N735" s="128">
        <f t="shared" si="17"/>
        <v>6.5</v>
      </c>
      <c r="P735" s="468"/>
    </row>
    <row r="736" spans="1:16" x14ac:dyDescent="0.2">
      <c r="A736" s="432"/>
      <c r="B736" s="409"/>
      <c r="C736" s="409"/>
      <c r="D736" s="409"/>
      <c r="E736" s="432" t="s">
        <v>20</v>
      </c>
      <c r="F736" s="432">
        <v>20</v>
      </c>
      <c r="G736" s="432"/>
      <c r="H736" s="396"/>
      <c r="I736" s="432" t="s">
        <v>21</v>
      </c>
      <c r="J736" s="432" t="s">
        <v>21</v>
      </c>
      <c r="K736" s="432">
        <v>19.96</v>
      </c>
      <c r="L736" s="432">
        <v>75.8</v>
      </c>
      <c r="M736" s="72">
        <v>80</v>
      </c>
      <c r="N736" s="128">
        <f t="shared" si="17"/>
        <v>1.6</v>
      </c>
      <c r="P736" s="468"/>
    </row>
    <row r="737" spans="1:16" ht="12.75" customHeight="1" x14ac:dyDescent="0.2">
      <c r="A737" s="432" t="s">
        <v>29</v>
      </c>
      <c r="B737" s="531" t="s">
        <v>30</v>
      </c>
      <c r="C737" s="409">
        <v>70</v>
      </c>
      <c r="D737" s="409">
        <v>90</v>
      </c>
      <c r="E737" s="432" t="s">
        <v>31</v>
      </c>
      <c r="F737" s="432">
        <v>80</v>
      </c>
      <c r="G737" s="432">
        <v>80</v>
      </c>
      <c r="H737" s="396"/>
      <c r="I737" s="432">
        <v>6.96</v>
      </c>
      <c r="J737" s="432">
        <v>1.2</v>
      </c>
      <c r="K737" s="432">
        <v>32.96</v>
      </c>
      <c r="L737" s="432">
        <v>181</v>
      </c>
      <c r="M737" s="72">
        <v>60</v>
      </c>
      <c r="N737" s="128">
        <f t="shared" si="17"/>
        <v>4.8</v>
      </c>
      <c r="P737" s="468"/>
    </row>
    <row r="738" spans="1:16" x14ac:dyDescent="0.2">
      <c r="A738" s="432"/>
      <c r="B738" s="531"/>
      <c r="C738" s="409">
        <v>10</v>
      </c>
      <c r="D738" s="409">
        <v>10</v>
      </c>
      <c r="E738" s="432" t="s">
        <v>32</v>
      </c>
      <c r="F738" s="432">
        <v>10</v>
      </c>
      <c r="G738" s="432"/>
      <c r="H738" s="396"/>
      <c r="I738" s="432">
        <v>2.68</v>
      </c>
      <c r="J738" s="432">
        <v>2.57</v>
      </c>
      <c r="K738" s="432" t="s">
        <v>21</v>
      </c>
      <c r="L738" s="432">
        <v>33.79</v>
      </c>
      <c r="M738" s="72">
        <v>650</v>
      </c>
      <c r="N738" s="128">
        <f t="shared" si="17"/>
        <v>6.5</v>
      </c>
      <c r="P738" s="468"/>
    </row>
    <row r="739" spans="1:16" x14ac:dyDescent="0.2">
      <c r="A739" s="432"/>
      <c r="B739" s="409"/>
      <c r="C739" s="409">
        <v>10</v>
      </c>
      <c r="D739" s="409">
        <v>10</v>
      </c>
      <c r="E739" s="432" t="s">
        <v>33</v>
      </c>
      <c r="F739" s="432">
        <v>10</v>
      </c>
      <c r="G739" s="432"/>
      <c r="H739" s="396"/>
      <c r="I739" s="432">
        <v>0.08</v>
      </c>
      <c r="J739" s="432">
        <v>7.25</v>
      </c>
      <c r="K739" s="432">
        <v>0.26</v>
      </c>
      <c r="L739" s="432">
        <v>66.099999999999994</v>
      </c>
      <c r="M739" s="72">
        <v>670</v>
      </c>
      <c r="N739" s="128">
        <f t="shared" si="17"/>
        <v>6.7</v>
      </c>
      <c r="P739" s="468"/>
    </row>
    <row r="740" spans="1:16" s="216" customFormat="1" ht="20.399999999999999" x14ac:dyDescent="0.2">
      <c r="A740" s="432"/>
      <c r="B740" s="409" t="s">
        <v>146</v>
      </c>
      <c r="C740" s="409">
        <v>120</v>
      </c>
      <c r="D740" s="409">
        <v>120</v>
      </c>
      <c r="E740" s="432" t="s">
        <v>461</v>
      </c>
      <c r="F740" s="432">
        <v>120</v>
      </c>
      <c r="G740" s="432">
        <v>120</v>
      </c>
      <c r="H740" s="396">
        <v>120</v>
      </c>
      <c r="I740" s="77">
        <v>1.8</v>
      </c>
      <c r="J740" s="77">
        <v>0.08</v>
      </c>
      <c r="K740" s="77">
        <v>17.2</v>
      </c>
      <c r="L740" s="77">
        <v>74.8</v>
      </c>
      <c r="M740" s="72">
        <v>150</v>
      </c>
      <c r="N740" s="128">
        <f t="shared" si="17"/>
        <v>18</v>
      </c>
      <c r="P740" s="468"/>
    </row>
    <row r="741" spans="1:16" x14ac:dyDescent="0.2">
      <c r="A741" s="432" t="s">
        <v>38</v>
      </c>
      <c r="B741" s="409" t="s">
        <v>437</v>
      </c>
      <c r="C741" s="409">
        <v>100</v>
      </c>
      <c r="D741" s="409">
        <v>100</v>
      </c>
      <c r="E741" s="432" t="s">
        <v>437</v>
      </c>
      <c r="F741" s="432">
        <v>200</v>
      </c>
      <c r="G741" s="432">
        <v>100</v>
      </c>
      <c r="H741" s="396">
        <v>100</v>
      </c>
      <c r="I741" s="77"/>
      <c r="J741" s="77"/>
      <c r="K741" s="77">
        <v>19</v>
      </c>
      <c r="L741" s="77">
        <v>75</v>
      </c>
      <c r="M741" s="72">
        <v>80</v>
      </c>
      <c r="N741" s="128">
        <f t="shared" si="17"/>
        <v>16</v>
      </c>
      <c r="P741" s="468"/>
    </row>
    <row r="742" spans="1:16" ht="11.25" customHeight="1" x14ac:dyDescent="0.2">
      <c r="A742" s="544" t="s">
        <v>40</v>
      </c>
      <c r="B742" s="545"/>
      <c r="C742" s="430"/>
      <c r="D742" s="430"/>
      <c r="E742" s="213"/>
      <c r="F742" s="213"/>
      <c r="G742" s="213"/>
      <c r="H742" s="214"/>
      <c r="I742" s="215" t="e">
        <f>I741+I740+#REF!+#REF!+#REF!</f>
        <v>#REF!</v>
      </c>
      <c r="J742" s="215" t="e">
        <f>J741+J740+#REF!+#REF!+#REF!</f>
        <v>#REF!</v>
      </c>
      <c r="K742" s="215" t="e">
        <f>K741+K740+#REF!+#REF!+#REF!</f>
        <v>#REF!</v>
      </c>
      <c r="L742" s="215" t="e">
        <f>L741+L740+#REF!+#REF!+#REF!</f>
        <v>#REF!</v>
      </c>
      <c r="M742" s="215"/>
      <c r="N742" s="215">
        <f>SUM(N729:N741)</f>
        <v>71.663560000000004</v>
      </c>
      <c r="P742" s="468"/>
    </row>
    <row r="743" spans="1:16" x14ac:dyDescent="0.2">
      <c r="A743" s="432" t="s">
        <v>41</v>
      </c>
      <c r="B743" s="409"/>
      <c r="C743" s="409"/>
      <c r="D743" s="409"/>
      <c r="E743" s="432"/>
      <c r="F743" s="432"/>
      <c r="G743" s="432"/>
      <c r="H743" s="396"/>
      <c r="I743" s="432"/>
      <c r="J743" s="432"/>
      <c r="K743" s="432"/>
      <c r="L743" s="432"/>
      <c r="M743" s="72"/>
      <c r="N743" s="128"/>
      <c r="P743" s="468"/>
    </row>
    <row r="744" spans="1:16" ht="11.25" customHeight="1" x14ac:dyDescent="0.2">
      <c r="A744" s="432" t="s">
        <v>191</v>
      </c>
      <c r="B744" s="531" t="s">
        <v>192</v>
      </c>
      <c r="C744" s="409"/>
      <c r="D744" s="409"/>
      <c r="E744" s="432" t="s">
        <v>51</v>
      </c>
      <c r="F744" s="432">
        <v>46</v>
      </c>
      <c r="G744" s="432">
        <v>33.200000000000003</v>
      </c>
      <c r="H744" s="396"/>
      <c r="I744" s="432">
        <v>0.92</v>
      </c>
      <c r="J744" s="432">
        <v>0.1</v>
      </c>
      <c r="K744" s="432">
        <v>6.4</v>
      </c>
      <c r="L744" s="432">
        <v>26.5</v>
      </c>
      <c r="M744" s="72">
        <v>35</v>
      </c>
      <c r="N744" s="128">
        <f t="shared" si="17"/>
        <v>1.61</v>
      </c>
      <c r="P744" s="468"/>
    </row>
    <row r="745" spans="1:16" x14ac:dyDescent="0.2">
      <c r="A745" s="432"/>
      <c r="B745" s="531"/>
      <c r="C745" s="409">
        <v>80</v>
      </c>
      <c r="D745" s="409">
        <v>120</v>
      </c>
      <c r="E745" s="432" t="s">
        <v>149</v>
      </c>
      <c r="F745" s="432">
        <v>31</v>
      </c>
      <c r="G745" s="432">
        <v>24.8</v>
      </c>
      <c r="H745" s="396"/>
      <c r="I745" s="432">
        <v>0.46</v>
      </c>
      <c r="J745" s="432">
        <v>0.02</v>
      </c>
      <c r="K745" s="432">
        <v>2.57</v>
      </c>
      <c r="L745" s="432">
        <v>10.42</v>
      </c>
      <c r="M745" s="72">
        <v>30</v>
      </c>
      <c r="N745" s="128">
        <f t="shared" si="17"/>
        <v>0.93</v>
      </c>
      <c r="P745" s="468"/>
    </row>
    <row r="746" spans="1:16" x14ac:dyDescent="0.2">
      <c r="A746" s="432"/>
      <c r="B746" s="409"/>
      <c r="C746" s="409"/>
      <c r="D746" s="409"/>
      <c r="E746" s="432" t="s">
        <v>44</v>
      </c>
      <c r="F746" s="432">
        <v>19</v>
      </c>
      <c r="G746" s="432">
        <v>15.2</v>
      </c>
      <c r="H746" s="396"/>
      <c r="I746" s="432">
        <v>0.25</v>
      </c>
      <c r="J746" s="432">
        <v>0.01</v>
      </c>
      <c r="K746" s="432">
        <v>1.38</v>
      </c>
      <c r="L746" s="432">
        <v>5.18</v>
      </c>
      <c r="M746" s="72">
        <v>45</v>
      </c>
      <c r="N746" s="128">
        <f t="shared" si="17"/>
        <v>0.85499999999999998</v>
      </c>
      <c r="P746" s="468"/>
    </row>
    <row r="747" spans="1:16" x14ac:dyDescent="0.2">
      <c r="A747" s="432"/>
      <c r="B747" s="409"/>
      <c r="C747" s="409"/>
      <c r="D747" s="409"/>
      <c r="E747" s="432" t="s">
        <v>54</v>
      </c>
      <c r="F747" s="432">
        <v>30</v>
      </c>
      <c r="G747" s="432">
        <v>30</v>
      </c>
      <c r="H747" s="396"/>
      <c r="I747" s="432">
        <v>0.24</v>
      </c>
      <c r="J747" s="432">
        <v>0.03</v>
      </c>
      <c r="K747" s="432">
        <v>0.48</v>
      </c>
      <c r="L747" s="432">
        <v>3.9</v>
      </c>
      <c r="M747" s="72">
        <v>137</v>
      </c>
      <c r="N747" s="128">
        <f t="shared" si="17"/>
        <v>4.1100000000000003</v>
      </c>
      <c r="P747" s="468"/>
    </row>
    <row r="748" spans="1:16" x14ac:dyDescent="0.2">
      <c r="A748" s="432"/>
      <c r="B748" s="409"/>
      <c r="C748" s="409"/>
      <c r="D748" s="409"/>
      <c r="E748" s="432" t="s">
        <v>193</v>
      </c>
      <c r="F748" s="432">
        <v>15</v>
      </c>
      <c r="G748" s="432">
        <v>0.75</v>
      </c>
      <c r="H748" s="396"/>
      <c r="I748" s="432">
        <v>0.18</v>
      </c>
      <c r="J748" s="432">
        <v>7.0000000000000007E-2</v>
      </c>
      <c r="K748" s="432">
        <v>28.07</v>
      </c>
      <c r="L748" s="432">
        <v>10.95</v>
      </c>
      <c r="M748" s="72">
        <v>170</v>
      </c>
      <c r="N748" s="128">
        <f t="shared" si="17"/>
        <v>2.5499999999999998</v>
      </c>
      <c r="P748" s="468"/>
    </row>
    <row r="749" spans="1:16" x14ac:dyDescent="0.2">
      <c r="A749" s="432"/>
      <c r="B749" s="409"/>
      <c r="C749" s="409"/>
      <c r="D749" s="409"/>
      <c r="E749" s="432" t="s">
        <v>53</v>
      </c>
      <c r="F749" s="432">
        <v>6</v>
      </c>
      <c r="G749" s="432">
        <v>4.4000000000000004</v>
      </c>
      <c r="H749" s="396"/>
      <c r="I749" s="432">
        <v>0.15</v>
      </c>
      <c r="J749" s="432">
        <v>0.02</v>
      </c>
      <c r="K749" s="432">
        <v>0.35</v>
      </c>
      <c r="L749" s="432">
        <v>1.44</v>
      </c>
      <c r="M749" s="72">
        <v>40</v>
      </c>
      <c r="N749" s="128">
        <f t="shared" si="17"/>
        <v>0.24</v>
      </c>
      <c r="P749" s="468"/>
    </row>
    <row r="750" spans="1:16" x14ac:dyDescent="0.2">
      <c r="A750" s="432"/>
      <c r="B750" s="409"/>
      <c r="C750" s="409"/>
      <c r="D750" s="409"/>
      <c r="E750" s="432" t="s">
        <v>52</v>
      </c>
      <c r="F750" s="432">
        <v>5</v>
      </c>
      <c r="G750" s="432">
        <v>5</v>
      </c>
      <c r="H750" s="396"/>
      <c r="I750" s="432" t="s">
        <v>21</v>
      </c>
      <c r="J750" s="432">
        <v>4.99</v>
      </c>
      <c r="K750" s="432"/>
      <c r="L750" s="432">
        <v>44.95</v>
      </c>
      <c r="M750" s="72">
        <v>140</v>
      </c>
      <c r="N750" s="128">
        <f t="shared" si="17"/>
        <v>0.7</v>
      </c>
      <c r="P750" s="468"/>
    </row>
    <row r="751" spans="1:16" x14ac:dyDescent="0.2">
      <c r="A751" s="432"/>
      <c r="B751" s="409"/>
      <c r="C751" s="409"/>
      <c r="D751" s="409"/>
      <c r="E751" s="432" t="s">
        <v>22</v>
      </c>
      <c r="F751" s="432">
        <v>0.25</v>
      </c>
      <c r="G751" s="432">
        <v>0.25</v>
      </c>
      <c r="H751" s="396"/>
      <c r="I751" s="432"/>
      <c r="J751" s="432"/>
      <c r="K751" s="432"/>
      <c r="L751" s="432"/>
      <c r="M751" s="72">
        <v>16</v>
      </c>
      <c r="N751" s="128">
        <f t="shared" si="17"/>
        <v>4.0000000000000001E-3</v>
      </c>
      <c r="P751" s="468"/>
    </row>
    <row r="752" spans="1:16" ht="11.25" customHeight="1" x14ac:dyDescent="0.2">
      <c r="A752" s="92" t="s">
        <v>275</v>
      </c>
      <c r="B752" s="536" t="s">
        <v>276</v>
      </c>
      <c r="C752" s="390" t="s">
        <v>58</v>
      </c>
      <c r="D752" s="390" t="s">
        <v>58</v>
      </c>
      <c r="E752" s="92" t="s">
        <v>439</v>
      </c>
      <c r="F752" s="92">
        <v>40</v>
      </c>
      <c r="G752" s="92">
        <v>40</v>
      </c>
      <c r="H752" s="92"/>
      <c r="I752" s="92">
        <v>0.63</v>
      </c>
      <c r="J752" s="92">
        <v>0.56999999999999995</v>
      </c>
      <c r="K752" s="92">
        <v>0.03</v>
      </c>
      <c r="L752" s="92">
        <v>7.85</v>
      </c>
      <c r="M752" s="72">
        <v>50</v>
      </c>
      <c r="N752" s="128">
        <f t="shared" si="17"/>
        <v>2</v>
      </c>
      <c r="P752" s="468"/>
    </row>
    <row r="753" spans="1:16" x14ac:dyDescent="0.2">
      <c r="A753" s="92"/>
      <c r="B753" s="536"/>
      <c r="C753" s="390"/>
      <c r="D753" s="390"/>
      <c r="E753" s="92" t="s">
        <v>53</v>
      </c>
      <c r="F753" s="92">
        <v>12</v>
      </c>
      <c r="G753" s="92">
        <v>10</v>
      </c>
      <c r="H753" s="92"/>
      <c r="I753" s="92">
        <v>0.13</v>
      </c>
      <c r="J753" s="92" t="s">
        <v>21</v>
      </c>
      <c r="K753" s="92">
        <v>0.91</v>
      </c>
      <c r="L753" s="92">
        <v>4.0999999999999996</v>
      </c>
      <c r="M753" s="72">
        <v>40</v>
      </c>
      <c r="N753" s="128">
        <f t="shared" si="17"/>
        <v>0.48</v>
      </c>
      <c r="P753" s="468"/>
    </row>
    <row r="754" spans="1:16" x14ac:dyDescent="0.2">
      <c r="A754" s="92"/>
      <c r="B754" s="390"/>
      <c r="C754" s="390"/>
      <c r="D754" s="390"/>
      <c r="E754" s="92" t="s">
        <v>23</v>
      </c>
      <c r="F754" s="92">
        <v>5</v>
      </c>
      <c r="G754" s="92">
        <v>5</v>
      </c>
      <c r="H754" s="92"/>
      <c r="I754" s="92">
        <v>0.04</v>
      </c>
      <c r="J754" s="92">
        <v>3.63</v>
      </c>
      <c r="K754" s="92">
        <v>0.13</v>
      </c>
      <c r="L754" s="92">
        <v>33.049999999999997</v>
      </c>
      <c r="M754" s="72">
        <v>670</v>
      </c>
      <c r="N754" s="128">
        <f t="shared" si="17"/>
        <v>3.35</v>
      </c>
      <c r="P754" s="468"/>
    </row>
    <row r="755" spans="1:16" x14ac:dyDescent="0.2">
      <c r="A755" s="92"/>
      <c r="B755" s="390"/>
      <c r="C755" s="390"/>
      <c r="D755" s="390"/>
      <c r="E755" s="92" t="s">
        <v>44</v>
      </c>
      <c r="F755" s="92">
        <v>12.5</v>
      </c>
      <c r="G755" s="92">
        <v>10</v>
      </c>
      <c r="H755" s="92"/>
      <c r="I755" s="92">
        <v>0.13</v>
      </c>
      <c r="J755" s="92">
        <v>0.01</v>
      </c>
      <c r="K755" s="92">
        <v>0.71</v>
      </c>
      <c r="L755" s="92">
        <v>3.3</v>
      </c>
      <c r="M755" s="72">
        <v>45</v>
      </c>
      <c r="N755" s="128">
        <f t="shared" si="17"/>
        <v>0.5625</v>
      </c>
      <c r="P755" s="468"/>
    </row>
    <row r="756" spans="1:16" x14ac:dyDescent="0.2">
      <c r="A756" s="92"/>
      <c r="B756" s="390"/>
      <c r="C756" s="390"/>
      <c r="D756" s="390"/>
      <c r="E756" s="113" t="s">
        <v>56</v>
      </c>
      <c r="F756" s="113">
        <v>40</v>
      </c>
      <c r="G756" s="113">
        <v>40</v>
      </c>
      <c r="H756" s="92"/>
      <c r="I756" s="113">
        <v>9.67</v>
      </c>
      <c r="J756" s="113">
        <v>6.48</v>
      </c>
      <c r="K756" s="113" t="s">
        <v>21</v>
      </c>
      <c r="L756" s="113">
        <v>88.29</v>
      </c>
      <c r="M756" s="72">
        <v>440</v>
      </c>
      <c r="N756" s="128">
        <f t="shared" si="17"/>
        <v>17.600000000000001</v>
      </c>
      <c r="P756" s="468"/>
    </row>
    <row r="757" spans="1:16" ht="22.5" customHeight="1" x14ac:dyDescent="0.2">
      <c r="A757" s="92" t="s">
        <v>199</v>
      </c>
      <c r="B757" s="536" t="s">
        <v>200</v>
      </c>
      <c r="C757" s="390"/>
      <c r="D757" s="390"/>
      <c r="E757" s="92" t="s">
        <v>61</v>
      </c>
      <c r="F757" s="92">
        <v>110</v>
      </c>
      <c r="G757" s="92">
        <v>77.25</v>
      </c>
      <c r="H757" s="92"/>
      <c r="I757" s="92">
        <v>19.2</v>
      </c>
      <c r="J757" s="92">
        <v>12.4</v>
      </c>
      <c r="K757" s="92" t="s">
        <v>21</v>
      </c>
      <c r="L757" s="92">
        <v>168.4</v>
      </c>
      <c r="M757" s="72">
        <v>440</v>
      </c>
      <c r="N757" s="128">
        <f t="shared" si="17"/>
        <v>48.4</v>
      </c>
      <c r="P757" s="468"/>
    </row>
    <row r="758" spans="1:16" x14ac:dyDescent="0.2">
      <c r="A758" s="92"/>
      <c r="B758" s="536"/>
      <c r="C758" s="390">
        <v>130</v>
      </c>
      <c r="D758" s="390">
        <v>180</v>
      </c>
      <c r="E758" s="92" t="s">
        <v>22</v>
      </c>
      <c r="F758" s="92">
        <v>2</v>
      </c>
      <c r="G758" s="92">
        <v>2</v>
      </c>
      <c r="H758" s="92"/>
      <c r="I758" s="92" t="s">
        <v>21</v>
      </c>
      <c r="J758" s="92" t="s">
        <v>21</v>
      </c>
      <c r="K758" s="92" t="s">
        <v>21</v>
      </c>
      <c r="L758" s="92"/>
      <c r="M758" s="72">
        <v>16</v>
      </c>
      <c r="N758" s="128">
        <f t="shared" si="17"/>
        <v>3.2000000000000001E-2</v>
      </c>
      <c r="P758" s="468"/>
    </row>
    <row r="759" spans="1:16" x14ac:dyDescent="0.2">
      <c r="A759" s="92"/>
      <c r="B759" s="536"/>
      <c r="C759" s="390"/>
      <c r="D759" s="390"/>
      <c r="E759" s="92" t="s">
        <v>74</v>
      </c>
      <c r="F759" s="92">
        <v>15</v>
      </c>
      <c r="G759" s="92">
        <v>15</v>
      </c>
      <c r="H759" s="92"/>
      <c r="I759" s="92">
        <v>1.3</v>
      </c>
      <c r="J759" s="92">
        <v>0.22</v>
      </c>
      <c r="K759" s="92">
        <v>6.09</v>
      </c>
      <c r="L759" s="92">
        <v>31.35</v>
      </c>
      <c r="M759" s="72">
        <v>51</v>
      </c>
      <c r="N759" s="128">
        <f t="shared" si="17"/>
        <v>0.76500000000000001</v>
      </c>
      <c r="P759" s="468"/>
    </row>
    <row r="760" spans="1:16" x14ac:dyDescent="0.2">
      <c r="A760" s="92"/>
      <c r="B760" s="390"/>
      <c r="C760" s="390"/>
      <c r="D760" s="390"/>
      <c r="E760" s="432" t="s">
        <v>19</v>
      </c>
      <c r="F760" s="92">
        <v>23</v>
      </c>
      <c r="G760" s="92">
        <v>23</v>
      </c>
      <c r="H760" s="92"/>
      <c r="I760" s="92">
        <v>0.64</v>
      </c>
      <c r="J760" s="92">
        <v>0.81</v>
      </c>
      <c r="K760" s="92">
        <v>1.07</v>
      </c>
      <c r="L760" s="92">
        <v>14.03</v>
      </c>
      <c r="M760" s="72">
        <v>65</v>
      </c>
      <c r="N760" s="128">
        <f t="shared" si="17"/>
        <v>1.4950000000000001</v>
      </c>
      <c r="P760" s="468"/>
    </row>
    <row r="761" spans="1:16" x14ac:dyDescent="0.2">
      <c r="A761" s="92"/>
      <c r="B761" s="390"/>
      <c r="C761" s="390"/>
      <c r="D761" s="390"/>
      <c r="E761" s="92" t="s">
        <v>201</v>
      </c>
      <c r="F761" s="92">
        <v>1</v>
      </c>
      <c r="G761" s="92">
        <v>1</v>
      </c>
      <c r="H761" s="92" t="s">
        <v>202</v>
      </c>
      <c r="I761" s="92">
        <v>5.72</v>
      </c>
      <c r="J761" s="92">
        <v>4.5</v>
      </c>
      <c r="K761" s="92">
        <v>0.27</v>
      </c>
      <c r="L761" s="92">
        <v>61.47</v>
      </c>
      <c r="M761" s="72">
        <v>12</v>
      </c>
      <c r="N761" s="128">
        <v>6.9</v>
      </c>
      <c r="P761" s="468"/>
    </row>
    <row r="762" spans="1:16" x14ac:dyDescent="0.2">
      <c r="A762" s="92"/>
      <c r="B762" s="390"/>
      <c r="C762" s="390"/>
      <c r="D762" s="390"/>
      <c r="E762" s="92" t="s">
        <v>94</v>
      </c>
      <c r="F762" s="92">
        <v>4</v>
      </c>
      <c r="G762" s="92">
        <v>4</v>
      </c>
      <c r="H762" s="92"/>
      <c r="I762" s="92">
        <v>2.64</v>
      </c>
      <c r="J762" s="92">
        <v>4.8000000000000001E-2</v>
      </c>
      <c r="K762" s="92">
        <v>1.37</v>
      </c>
      <c r="L762" s="92">
        <v>7.24</v>
      </c>
      <c r="M762" s="72">
        <v>100</v>
      </c>
      <c r="N762" s="128">
        <f t="shared" ref="N762:N809" si="18">F762*M762/1000</f>
        <v>0.4</v>
      </c>
      <c r="P762" s="468"/>
    </row>
    <row r="763" spans="1:16" x14ac:dyDescent="0.2">
      <c r="A763" s="92"/>
      <c r="B763" s="390"/>
      <c r="C763" s="390"/>
      <c r="D763" s="390"/>
      <c r="E763" s="92" t="s">
        <v>203</v>
      </c>
      <c r="F763" s="92">
        <v>1</v>
      </c>
      <c r="G763" s="92">
        <v>1</v>
      </c>
      <c r="H763" s="92"/>
      <c r="I763" s="92"/>
      <c r="J763" s="92">
        <v>0.999</v>
      </c>
      <c r="K763" s="92"/>
      <c r="L763" s="92">
        <v>8.99</v>
      </c>
      <c r="M763" s="72">
        <v>140</v>
      </c>
      <c r="N763" s="128">
        <f t="shared" si="18"/>
        <v>0.14000000000000001</v>
      </c>
      <c r="P763" s="468"/>
    </row>
    <row r="764" spans="1:16" x14ac:dyDescent="0.2">
      <c r="A764" s="432" t="s">
        <v>204</v>
      </c>
      <c r="B764" s="409" t="s">
        <v>120</v>
      </c>
      <c r="C764" s="409">
        <v>50</v>
      </c>
      <c r="D764" s="409">
        <v>50</v>
      </c>
      <c r="E764" s="432" t="s">
        <v>52</v>
      </c>
      <c r="F764" s="432">
        <v>1</v>
      </c>
      <c r="G764" s="432"/>
      <c r="H764" s="396"/>
      <c r="I764" s="432">
        <v>0.26</v>
      </c>
      <c r="J764" s="432">
        <v>0.02</v>
      </c>
      <c r="K764" s="432">
        <v>1.71</v>
      </c>
      <c r="L764" s="432">
        <v>8.35</v>
      </c>
      <c r="M764" s="72">
        <v>140</v>
      </c>
      <c r="N764" s="128">
        <f t="shared" si="18"/>
        <v>0.14000000000000001</v>
      </c>
      <c r="P764" s="468"/>
    </row>
    <row r="765" spans="1:16" x14ac:dyDescent="0.2">
      <c r="A765" s="432"/>
      <c r="B765" s="409"/>
      <c r="C765" s="409"/>
      <c r="D765" s="409"/>
      <c r="E765" s="432" t="s">
        <v>65</v>
      </c>
      <c r="F765" s="432">
        <v>2.5</v>
      </c>
      <c r="G765" s="432"/>
      <c r="H765" s="396"/>
      <c r="I765" s="432">
        <v>0.18</v>
      </c>
      <c r="J765" s="432" t="s">
        <v>21</v>
      </c>
      <c r="K765" s="432">
        <v>0.62</v>
      </c>
      <c r="L765" s="432">
        <v>3.4</v>
      </c>
      <c r="M765" s="72">
        <v>40</v>
      </c>
      <c r="N765" s="128">
        <f t="shared" si="18"/>
        <v>0.1</v>
      </c>
      <c r="P765" s="468"/>
    </row>
    <row r="766" spans="1:16" x14ac:dyDescent="0.2">
      <c r="A766" s="432"/>
      <c r="B766" s="409"/>
      <c r="C766" s="409"/>
      <c r="D766" s="409"/>
      <c r="E766" s="432" t="s">
        <v>63</v>
      </c>
      <c r="F766" s="432">
        <v>5</v>
      </c>
      <c r="G766" s="432"/>
      <c r="H766" s="396"/>
      <c r="I766" s="432">
        <v>0.05</v>
      </c>
      <c r="J766" s="432">
        <v>0</v>
      </c>
      <c r="K766" s="432">
        <v>0.28000000000000003</v>
      </c>
      <c r="L766" s="432">
        <v>1.32</v>
      </c>
      <c r="M766" s="72">
        <v>175</v>
      </c>
      <c r="N766" s="128">
        <f t="shared" si="18"/>
        <v>0.875</v>
      </c>
      <c r="P766" s="468"/>
    </row>
    <row r="767" spans="1:16" x14ac:dyDescent="0.2">
      <c r="A767" s="432"/>
      <c r="B767" s="409"/>
      <c r="C767" s="409"/>
      <c r="D767" s="409"/>
      <c r="E767" s="432" t="s">
        <v>44</v>
      </c>
      <c r="F767" s="432">
        <v>5</v>
      </c>
      <c r="G767" s="432">
        <v>4</v>
      </c>
      <c r="H767" s="396"/>
      <c r="I767" s="432">
        <v>0.01</v>
      </c>
      <c r="J767" s="432" t="s">
        <v>21</v>
      </c>
      <c r="K767" s="432">
        <v>0.09</v>
      </c>
      <c r="L767" s="432">
        <v>0.41</v>
      </c>
      <c r="M767" s="72">
        <v>45</v>
      </c>
      <c r="N767" s="128">
        <f t="shared" si="18"/>
        <v>0.22500000000000001</v>
      </c>
      <c r="P767" s="468"/>
    </row>
    <row r="768" spans="1:16" x14ac:dyDescent="0.2">
      <c r="A768" s="432"/>
      <c r="B768" s="409"/>
      <c r="C768" s="409"/>
      <c r="D768" s="409"/>
      <c r="E768" s="432" t="s">
        <v>53</v>
      </c>
      <c r="F768" s="432">
        <v>1.2</v>
      </c>
      <c r="G768" s="432">
        <v>1</v>
      </c>
      <c r="H768" s="396"/>
      <c r="I768" s="432" t="s">
        <v>21</v>
      </c>
      <c r="J768" s="432" t="s">
        <v>21</v>
      </c>
      <c r="K768" s="432">
        <v>0.79</v>
      </c>
      <c r="L768" s="432">
        <v>3.03</v>
      </c>
      <c r="M768" s="72">
        <v>40</v>
      </c>
      <c r="N768" s="128">
        <f t="shared" si="18"/>
        <v>4.8000000000000001E-2</v>
      </c>
      <c r="P768" s="468"/>
    </row>
    <row r="769" spans="1:16" x14ac:dyDescent="0.2">
      <c r="A769" s="432"/>
      <c r="B769" s="409"/>
      <c r="C769" s="409"/>
      <c r="D769" s="409"/>
      <c r="E769" s="432" t="s">
        <v>20</v>
      </c>
      <c r="F769" s="432">
        <v>0.7</v>
      </c>
      <c r="G769" s="432"/>
      <c r="H769" s="396"/>
      <c r="I769" s="432">
        <v>0.91</v>
      </c>
      <c r="J769" s="432">
        <v>2.04</v>
      </c>
      <c r="K769" s="432">
        <v>4.0999999999999996</v>
      </c>
      <c r="L769" s="432">
        <v>27.35</v>
      </c>
      <c r="M769" s="72">
        <v>80</v>
      </c>
      <c r="N769" s="128">
        <f t="shared" si="18"/>
        <v>5.6000000000000001E-2</v>
      </c>
      <c r="P769" s="468"/>
    </row>
    <row r="770" spans="1:16" ht="11.25" customHeight="1" x14ac:dyDescent="0.2">
      <c r="A770" s="546" t="s">
        <v>205</v>
      </c>
      <c r="B770" s="547" t="s">
        <v>206</v>
      </c>
      <c r="C770" s="415"/>
      <c r="D770" s="415"/>
      <c r="E770" s="417" t="s">
        <v>207</v>
      </c>
      <c r="F770" s="417">
        <v>35.700000000000003</v>
      </c>
      <c r="G770" s="417">
        <v>35.700000000000003</v>
      </c>
      <c r="H770" s="417"/>
      <c r="I770" s="417">
        <v>2.8</v>
      </c>
      <c r="J770" s="417">
        <v>0.4</v>
      </c>
      <c r="K770" s="417">
        <v>28.5</v>
      </c>
      <c r="L770" s="417">
        <v>132</v>
      </c>
      <c r="M770" s="110">
        <v>90</v>
      </c>
      <c r="N770" s="128">
        <f t="shared" si="18"/>
        <v>3.2130000000000005</v>
      </c>
      <c r="P770" s="468"/>
    </row>
    <row r="771" spans="1:16" x14ac:dyDescent="0.2">
      <c r="A771" s="546"/>
      <c r="B771" s="548"/>
      <c r="C771" s="416">
        <v>180</v>
      </c>
      <c r="D771" s="416">
        <v>220</v>
      </c>
      <c r="E771" s="417" t="s">
        <v>208</v>
      </c>
      <c r="F771" s="417">
        <v>5</v>
      </c>
      <c r="G771" s="417">
        <v>5</v>
      </c>
      <c r="H771" s="417"/>
      <c r="I771" s="417"/>
      <c r="J771" s="417">
        <v>14.9</v>
      </c>
      <c r="K771" s="417"/>
      <c r="L771" s="417">
        <v>134.80000000000001</v>
      </c>
      <c r="M771" s="110">
        <v>670</v>
      </c>
      <c r="N771" s="128">
        <f t="shared" si="18"/>
        <v>3.35</v>
      </c>
      <c r="P771" s="468"/>
    </row>
    <row r="772" spans="1:16" x14ac:dyDescent="0.2">
      <c r="A772" s="546"/>
      <c r="B772" s="416"/>
      <c r="C772" s="416"/>
      <c r="D772" s="416"/>
      <c r="E772" s="417" t="s">
        <v>209</v>
      </c>
      <c r="F772" s="417">
        <v>2</v>
      </c>
      <c r="G772" s="417">
        <v>2</v>
      </c>
      <c r="H772" s="417"/>
      <c r="I772" s="417"/>
      <c r="J772" s="417"/>
      <c r="K772" s="417"/>
      <c r="L772" s="417"/>
      <c r="M772" s="110">
        <v>16</v>
      </c>
      <c r="N772" s="128">
        <f t="shared" si="18"/>
        <v>3.2000000000000001E-2</v>
      </c>
      <c r="P772" s="468"/>
    </row>
    <row r="773" spans="1:16" ht="15" customHeight="1" x14ac:dyDescent="0.2">
      <c r="A773" s="432" t="s">
        <v>182</v>
      </c>
      <c r="B773" s="541" t="s">
        <v>183</v>
      </c>
      <c r="C773" s="387"/>
      <c r="D773" s="387"/>
      <c r="E773" s="432" t="s">
        <v>46</v>
      </c>
      <c r="F773" s="432">
        <v>25</v>
      </c>
      <c r="G773" s="432">
        <v>22</v>
      </c>
      <c r="H773" s="396"/>
      <c r="I773" s="432">
        <v>0.1</v>
      </c>
      <c r="J773" s="432">
        <v>0.09</v>
      </c>
      <c r="K773" s="432">
        <v>2.2000000000000002</v>
      </c>
      <c r="L773" s="432">
        <v>9.9</v>
      </c>
      <c r="M773" s="72">
        <v>100</v>
      </c>
      <c r="N773" s="128">
        <f t="shared" si="18"/>
        <v>2.5</v>
      </c>
      <c r="P773" s="468"/>
    </row>
    <row r="774" spans="1:16" x14ac:dyDescent="0.2">
      <c r="A774" s="432"/>
      <c r="B774" s="542"/>
      <c r="C774" s="398">
        <v>200</v>
      </c>
      <c r="D774" s="398">
        <v>200</v>
      </c>
      <c r="E774" s="432" t="s">
        <v>20</v>
      </c>
      <c r="F774" s="432">
        <v>20</v>
      </c>
      <c r="G774" s="432">
        <v>20</v>
      </c>
      <c r="H774" s="396"/>
      <c r="I774" s="432"/>
      <c r="J774" s="432"/>
      <c r="K774" s="432">
        <v>19.96</v>
      </c>
      <c r="L774" s="432">
        <v>75.8</v>
      </c>
      <c r="M774" s="72">
        <v>80</v>
      </c>
      <c r="N774" s="128">
        <f t="shared" si="18"/>
        <v>1.6</v>
      </c>
      <c r="P774" s="468"/>
    </row>
    <row r="775" spans="1:16" x14ac:dyDescent="0.2">
      <c r="A775" s="432"/>
      <c r="B775" s="409" t="s">
        <v>72</v>
      </c>
      <c r="C775" s="409" t="s">
        <v>378</v>
      </c>
      <c r="D775" s="409" t="s">
        <v>379</v>
      </c>
      <c r="E775" s="83" t="s">
        <v>73</v>
      </c>
      <c r="F775" s="83">
        <v>40</v>
      </c>
      <c r="G775" s="83">
        <v>40</v>
      </c>
      <c r="H775" s="84">
        <v>40</v>
      </c>
      <c r="I775" s="432">
        <v>3.48</v>
      </c>
      <c r="J775" s="432">
        <v>0.6</v>
      </c>
      <c r="K775" s="432">
        <v>16</v>
      </c>
      <c r="L775" s="432">
        <v>83.6</v>
      </c>
      <c r="M775" s="72">
        <v>60</v>
      </c>
      <c r="N775" s="128">
        <f t="shared" si="18"/>
        <v>2.4</v>
      </c>
      <c r="P775" s="468"/>
    </row>
    <row r="776" spans="1:16" x14ac:dyDescent="0.2">
      <c r="A776" s="432"/>
      <c r="B776" s="409"/>
      <c r="C776" s="409"/>
      <c r="D776" s="409"/>
      <c r="E776" s="432" t="s">
        <v>74</v>
      </c>
      <c r="F776" s="432">
        <v>80</v>
      </c>
      <c r="G776" s="432">
        <v>80</v>
      </c>
      <c r="H776" s="396">
        <v>80</v>
      </c>
      <c r="I776" s="432">
        <v>5.28</v>
      </c>
      <c r="J776" s="432">
        <v>0.96</v>
      </c>
      <c r="K776" s="432">
        <v>28.24</v>
      </c>
      <c r="L776" s="432">
        <v>144.80000000000001</v>
      </c>
      <c r="M776" s="72">
        <v>51</v>
      </c>
      <c r="N776" s="128">
        <f t="shared" si="18"/>
        <v>4.08</v>
      </c>
      <c r="P776" s="468"/>
    </row>
    <row r="777" spans="1:16" ht="11.25" customHeight="1" x14ac:dyDescent="0.2">
      <c r="A777" s="432" t="s">
        <v>211</v>
      </c>
      <c r="B777" s="531" t="s">
        <v>212</v>
      </c>
      <c r="C777" s="409"/>
      <c r="D777" s="409"/>
      <c r="E777" s="432" t="s">
        <v>65</v>
      </c>
      <c r="F777" s="432">
        <v>32</v>
      </c>
      <c r="G777" s="432"/>
      <c r="H777" s="396"/>
      <c r="I777" s="432">
        <v>3.29</v>
      </c>
      <c r="J777" s="432">
        <v>0.34</v>
      </c>
      <c r="K777" s="432">
        <v>21.77</v>
      </c>
      <c r="L777" s="432">
        <v>133.6</v>
      </c>
      <c r="M777" s="72">
        <v>400</v>
      </c>
      <c r="N777" s="128">
        <f>F777*M777/1000</f>
        <v>12.8</v>
      </c>
      <c r="P777" s="468"/>
    </row>
    <row r="778" spans="1:16" x14ac:dyDescent="0.2">
      <c r="A778" s="432"/>
      <c r="B778" s="531"/>
      <c r="C778" s="409">
        <v>50</v>
      </c>
      <c r="D778" s="409">
        <v>50</v>
      </c>
      <c r="E778" s="432" t="s">
        <v>20</v>
      </c>
      <c r="F778" s="432">
        <v>5</v>
      </c>
      <c r="G778" s="432"/>
      <c r="H778" s="396"/>
      <c r="I778" s="432" t="s">
        <v>21</v>
      </c>
      <c r="J778" s="432" t="s">
        <v>21</v>
      </c>
      <c r="K778" s="432">
        <v>4.99</v>
      </c>
      <c r="L778" s="432">
        <v>18.95</v>
      </c>
      <c r="M778" s="72">
        <v>80</v>
      </c>
      <c r="N778" s="128">
        <f t="shared" si="18"/>
        <v>0.4</v>
      </c>
      <c r="P778" s="468"/>
    </row>
    <row r="779" spans="1:16" x14ac:dyDescent="0.2">
      <c r="A779" s="432"/>
      <c r="B779" s="409"/>
      <c r="C779" s="409"/>
      <c r="D779" s="409"/>
      <c r="E779" s="432" t="s">
        <v>23</v>
      </c>
      <c r="F779" s="432">
        <v>5</v>
      </c>
      <c r="G779" s="432"/>
      <c r="H779" s="396"/>
      <c r="I779" s="432">
        <v>0.04</v>
      </c>
      <c r="J779" s="432">
        <v>3.34</v>
      </c>
      <c r="K779" s="432">
        <v>0.12</v>
      </c>
      <c r="L779" s="432">
        <v>0.41</v>
      </c>
      <c r="M779" s="72">
        <v>670</v>
      </c>
      <c r="N779" s="128">
        <f t="shared" si="18"/>
        <v>3.35</v>
      </c>
      <c r="P779" s="468"/>
    </row>
    <row r="780" spans="1:16" x14ac:dyDescent="0.2">
      <c r="A780" s="432"/>
      <c r="B780" s="409"/>
      <c r="C780" s="409"/>
      <c r="D780" s="409"/>
      <c r="E780" s="432" t="s">
        <v>92</v>
      </c>
      <c r="F780" s="432">
        <v>0.96</v>
      </c>
      <c r="G780" s="432"/>
      <c r="H780" s="396"/>
      <c r="I780" s="432">
        <v>0.66</v>
      </c>
      <c r="J780" s="432">
        <v>0.52</v>
      </c>
      <c r="K780" s="432">
        <v>0.03</v>
      </c>
      <c r="L780" s="432">
        <v>7.1</v>
      </c>
      <c r="M780" s="72">
        <v>12</v>
      </c>
      <c r="N780" s="128">
        <f>F780*M780</f>
        <v>11.52</v>
      </c>
      <c r="P780" s="468"/>
    </row>
    <row r="781" spans="1:16" x14ac:dyDescent="0.2">
      <c r="A781" s="432"/>
      <c r="B781" s="409"/>
      <c r="C781" s="409"/>
      <c r="D781" s="409"/>
      <c r="E781" s="432" t="s">
        <v>129</v>
      </c>
      <c r="F781" s="432">
        <v>0.5</v>
      </c>
      <c r="G781" s="432"/>
      <c r="H781" s="396"/>
      <c r="I781" s="432" t="s">
        <v>21</v>
      </c>
      <c r="J781" s="432" t="s">
        <v>21</v>
      </c>
      <c r="K781" s="432" t="s">
        <v>21</v>
      </c>
      <c r="L781" s="432" t="s">
        <v>21</v>
      </c>
      <c r="M781" s="72">
        <v>400</v>
      </c>
      <c r="N781" s="128">
        <f t="shared" si="18"/>
        <v>0.2</v>
      </c>
      <c r="P781" s="468"/>
    </row>
    <row r="782" spans="1:16" x14ac:dyDescent="0.2">
      <c r="A782" s="432"/>
      <c r="B782" s="409"/>
      <c r="C782" s="409"/>
      <c r="D782" s="409"/>
      <c r="E782" s="432" t="s">
        <v>19</v>
      </c>
      <c r="F782" s="432">
        <v>5.3</v>
      </c>
      <c r="G782" s="432"/>
      <c r="H782" s="396"/>
      <c r="I782" s="432">
        <v>0.15</v>
      </c>
      <c r="J782" s="432">
        <v>0.17</v>
      </c>
      <c r="K782" s="432">
        <v>0.25</v>
      </c>
      <c r="L782" s="432">
        <v>3.07</v>
      </c>
      <c r="M782" s="72">
        <v>65</v>
      </c>
      <c r="N782" s="128">
        <f t="shared" si="18"/>
        <v>0.34449999999999997</v>
      </c>
      <c r="P782" s="468"/>
    </row>
    <row r="783" spans="1:16" x14ac:dyDescent="0.2">
      <c r="A783" s="432"/>
      <c r="B783" s="409"/>
      <c r="C783" s="409"/>
      <c r="D783" s="409"/>
      <c r="E783" s="432" t="s">
        <v>22</v>
      </c>
      <c r="F783" s="432">
        <v>0.25</v>
      </c>
      <c r="G783" s="432"/>
      <c r="H783" s="396"/>
      <c r="I783" s="432" t="s">
        <v>21</v>
      </c>
      <c r="J783" s="432" t="s">
        <v>21</v>
      </c>
      <c r="K783" s="432" t="s">
        <v>21</v>
      </c>
      <c r="L783" s="432" t="s">
        <v>21</v>
      </c>
      <c r="M783" s="72">
        <v>16</v>
      </c>
      <c r="N783" s="128">
        <f t="shared" si="18"/>
        <v>4.0000000000000001E-3</v>
      </c>
      <c r="P783" s="468"/>
    </row>
    <row r="784" spans="1:16" x14ac:dyDescent="0.2">
      <c r="A784" s="432"/>
      <c r="B784" s="409"/>
      <c r="C784" s="409"/>
      <c r="D784" s="409"/>
      <c r="E784" s="432" t="s">
        <v>80</v>
      </c>
      <c r="F784" s="432">
        <v>0.02</v>
      </c>
      <c r="G784" s="432"/>
      <c r="H784" s="396"/>
      <c r="I784" s="432">
        <v>0.69</v>
      </c>
      <c r="J784" s="432">
        <v>0.08</v>
      </c>
      <c r="K784" s="432"/>
      <c r="L784" s="432">
        <v>1.0900000000000001</v>
      </c>
      <c r="M784" s="72">
        <v>12</v>
      </c>
      <c r="N784" s="128">
        <f>F784*M784</f>
        <v>0.24</v>
      </c>
      <c r="P784" s="468"/>
    </row>
    <row r="785" spans="1:16" x14ac:dyDescent="0.2">
      <c r="A785" s="432"/>
      <c r="B785" s="409"/>
      <c r="C785" s="409"/>
      <c r="D785" s="409"/>
      <c r="E785" s="432" t="s">
        <v>52</v>
      </c>
      <c r="F785" s="432">
        <v>2.5</v>
      </c>
      <c r="G785" s="432"/>
      <c r="H785" s="396"/>
      <c r="I785" s="432" t="s">
        <v>21</v>
      </c>
      <c r="J785" s="432">
        <v>0.24</v>
      </c>
      <c r="K785" s="432" t="s">
        <v>21</v>
      </c>
      <c r="L785" s="432">
        <v>2.25</v>
      </c>
      <c r="M785" s="72">
        <v>140</v>
      </c>
      <c r="N785" s="128">
        <f t="shared" si="18"/>
        <v>0.35</v>
      </c>
      <c r="P785" s="468"/>
    </row>
    <row r="786" spans="1:16" x14ac:dyDescent="0.2">
      <c r="A786" s="432"/>
      <c r="B786" s="409"/>
      <c r="C786" s="409"/>
      <c r="D786" s="409"/>
      <c r="E786" s="432" t="s">
        <v>214</v>
      </c>
      <c r="F786" s="432">
        <v>0.75</v>
      </c>
      <c r="G786" s="432"/>
      <c r="H786" s="396">
        <v>50</v>
      </c>
      <c r="I786" s="432" t="s">
        <v>21</v>
      </c>
      <c r="J786" s="432" t="s">
        <v>21</v>
      </c>
      <c r="K786" s="432">
        <v>0.74</v>
      </c>
      <c r="L786" s="432">
        <v>2.64</v>
      </c>
      <c r="M786" s="72">
        <v>200</v>
      </c>
      <c r="N786" s="128">
        <f t="shared" si="18"/>
        <v>0.15</v>
      </c>
      <c r="P786" s="468"/>
    </row>
    <row r="787" spans="1:16" x14ac:dyDescent="0.2">
      <c r="A787" s="432"/>
      <c r="B787" s="409" t="s">
        <v>462</v>
      </c>
      <c r="C787" s="409">
        <v>100</v>
      </c>
      <c r="D787" s="409">
        <v>100</v>
      </c>
      <c r="E787" s="432" t="s">
        <v>462</v>
      </c>
      <c r="F787" s="432">
        <v>100</v>
      </c>
      <c r="G787" s="432">
        <v>100</v>
      </c>
      <c r="H787" s="396"/>
      <c r="I787" s="77">
        <v>0.2</v>
      </c>
      <c r="J787" s="77">
        <v>5.4</v>
      </c>
      <c r="K787" s="77">
        <v>32</v>
      </c>
      <c r="L787" s="77">
        <v>144</v>
      </c>
      <c r="M787" s="72">
        <v>500</v>
      </c>
      <c r="N787" s="128">
        <f t="shared" si="18"/>
        <v>50</v>
      </c>
      <c r="P787" s="468"/>
    </row>
    <row r="788" spans="1:16" ht="11.25" customHeight="1" x14ac:dyDescent="0.2">
      <c r="A788" s="543" t="s">
        <v>134</v>
      </c>
      <c r="B788" s="532"/>
      <c r="C788" s="391"/>
      <c r="D788" s="391"/>
      <c r="E788" s="77"/>
      <c r="F788" s="77"/>
      <c r="G788" s="77"/>
      <c r="H788" s="418"/>
      <c r="I788" s="77" t="e">
        <f>I787+#REF!+#REF!+#REF!+#REF!+#REF!+#REF!+#REF!+#REF!</f>
        <v>#REF!</v>
      </c>
      <c r="J788" s="77" t="e">
        <f>J787+#REF!+#REF!+#REF!+#REF!+#REF!+#REF!+#REF!+#REF!</f>
        <v>#REF!</v>
      </c>
      <c r="K788" s="77" t="e">
        <f>K787+#REF!+#REF!+#REF!+#REF!+#REF!+#REF!+#REF!+#REF!</f>
        <v>#REF!</v>
      </c>
      <c r="L788" s="77" t="e">
        <f>L787+#REF!+#REF!+#REF!+#REF!+#REF!+#REF!+#REF!+#REF!</f>
        <v>#REF!</v>
      </c>
      <c r="M788" s="77"/>
      <c r="N788" s="129">
        <f>SUM(N744:N787)</f>
        <v>191.101</v>
      </c>
      <c r="P788" s="468"/>
    </row>
    <row r="789" spans="1:16" ht="11.25" customHeight="1" x14ac:dyDescent="0.2">
      <c r="A789" s="628" t="s">
        <v>85</v>
      </c>
      <c r="B789" s="617"/>
      <c r="C789" s="442"/>
      <c r="D789" s="442"/>
      <c r="E789" s="443"/>
      <c r="F789" s="443"/>
      <c r="G789" s="443"/>
      <c r="H789" s="444"/>
      <c r="I789" s="444" t="e">
        <f>I788+I742</f>
        <v>#REF!</v>
      </c>
      <c r="J789" s="444" t="e">
        <f>J788+J742</f>
        <v>#REF!</v>
      </c>
      <c r="K789" s="444" t="e">
        <f>K788+K742</f>
        <v>#REF!</v>
      </c>
      <c r="L789" s="444" t="e">
        <f>L788+L742</f>
        <v>#REF!</v>
      </c>
      <c r="M789" s="444"/>
      <c r="N789" s="438">
        <f>N788+N742</f>
        <v>262.76456000000002</v>
      </c>
      <c r="P789" s="468"/>
    </row>
    <row r="790" spans="1:16" ht="20.399999999999999" x14ac:dyDescent="0.2">
      <c r="A790" s="418" t="s">
        <v>1</v>
      </c>
      <c r="B790" s="391" t="s">
        <v>2</v>
      </c>
      <c r="C790" s="391"/>
      <c r="D790" s="391"/>
      <c r="E790" s="418" t="s">
        <v>3</v>
      </c>
      <c r="F790" s="418" t="s">
        <v>4</v>
      </c>
      <c r="G790" s="418" t="s">
        <v>5</v>
      </c>
      <c r="H790" s="418" t="s">
        <v>6</v>
      </c>
      <c r="I790" s="418" t="s">
        <v>7</v>
      </c>
      <c r="J790" s="418" t="s">
        <v>8</v>
      </c>
      <c r="K790" s="418" t="s">
        <v>9</v>
      </c>
      <c r="L790" s="418" t="s">
        <v>10</v>
      </c>
      <c r="M790" s="72" t="s">
        <v>11</v>
      </c>
      <c r="N790" s="128"/>
      <c r="P790" s="468"/>
    </row>
    <row r="791" spans="1:16" ht="11.25" customHeight="1" x14ac:dyDescent="0.2">
      <c r="A791" s="619" t="s">
        <v>325</v>
      </c>
      <c r="B791" s="620"/>
      <c r="C791" s="397"/>
      <c r="D791" s="397"/>
      <c r="E791" s="77"/>
      <c r="F791" s="77"/>
      <c r="G791" s="77"/>
      <c r="H791" s="418"/>
      <c r="I791" s="77"/>
      <c r="J791" s="77"/>
      <c r="K791" s="77"/>
      <c r="L791" s="77"/>
      <c r="M791" s="72"/>
      <c r="N791" s="128"/>
      <c r="P791" s="468"/>
    </row>
    <row r="792" spans="1:16" x14ac:dyDescent="0.2">
      <c r="A792" s="432" t="s">
        <v>14</v>
      </c>
      <c r="B792" s="409"/>
      <c r="C792" s="409"/>
      <c r="D792" s="409"/>
      <c r="E792" s="432"/>
      <c r="F792" s="432"/>
      <c r="G792" s="432"/>
      <c r="H792" s="396"/>
      <c r="I792" s="432"/>
      <c r="J792" s="432"/>
      <c r="K792" s="432"/>
      <c r="L792" s="432"/>
      <c r="M792" s="72"/>
      <c r="N792" s="128"/>
      <c r="P792" s="468"/>
    </row>
    <row r="793" spans="1:16" ht="11.25" customHeight="1" x14ac:dyDescent="0.2">
      <c r="A793" s="432" t="s">
        <v>135</v>
      </c>
      <c r="B793" s="529" t="s">
        <v>136</v>
      </c>
      <c r="C793" s="393"/>
      <c r="D793" s="393"/>
      <c r="E793" s="432" t="s">
        <v>137</v>
      </c>
      <c r="F793" s="432">
        <v>83</v>
      </c>
      <c r="G793" s="432">
        <v>82</v>
      </c>
      <c r="H793" s="396"/>
      <c r="I793" s="432">
        <v>14.9</v>
      </c>
      <c r="J793" s="432">
        <v>0.5</v>
      </c>
      <c r="K793" s="432">
        <v>1.49</v>
      </c>
      <c r="L793" s="432">
        <v>73.040000000000006</v>
      </c>
      <c r="M793" s="72">
        <v>310</v>
      </c>
      <c r="N793" s="128">
        <f t="shared" si="18"/>
        <v>25.73</v>
      </c>
      <c r="P793" s="468"/>
    </row>
    <row r="794" spans="1:16" x14ac:dyDescent="0.2">
      <c r="A794" s="432"/>
      <c r="B794" s="530"/>
      <c r="C794" s="395" t="s">
        <v>382</v>
      </c>
      <c r="D794" s="395" t="s">
        <v>381</v>
      </c>
      <c r="E794" s="432" t="s">
        <v>20</v>
      </c>
      <c r="F794" s="432">
        <v>10</v>
      </c>
      <c r="G794" s="432">
        <v>10</v>
      </c>
      <c r="H794" s="396"/>
      <c r="I794" s="432" t="s">
        <v>21</v>
      </c>
      <c r="J794" s="432" t="s">
        <v>21</v>
      </c>
      <c r="K794" s="432">
        <v>9.98</v>
      </c>
      <c r="L794" s="432">
        <v>37.9</v>
      </c>
      <c r="M794" s="72">
        <v>80</v>
      </c>
      <c r="N794" s="128">
        <f t="shared" si="18"/>
        <v>0.8</v>
      </c>
      <c r="P794" s="468"/>
    </row>
    <row r="795" spans="1:16" x14ac:dyDescent="0.2">
      <c r="A795" s="432" t="s">
        <v>138</v>
      </c>
      <c r="B795" s="409"/>
      <c r="C795" s="409"/>
      <c r="D795" s="409"/>
      <c r="E795" s="432" t="s">
        <v>92</v>
      </c>
      <c r="F795" s="432">
        <v>0.28799999999999998</v>
      </c>
      <c r="G795" s="432">
        <v>12</v>
      </c>
      <c r="H795" s="396"/>
      <c r="I795" s="432">
        <v>1.52</v>
      </c>
      <c r="J795" s="432">
        <v>1.1499999999999999</v>
      </c>
      <c r="K795" s="432"/>
      <c r="L795" s="432">
        <v>16.39</v>
      </c>
      <c r="M795" s="72">
        <v>12</v>
      </c>
      <c r="N795" s="128">
        <f>F795*M795</f>
        <v>3.4559999999999995</v>
      </c>
      <c r="P795" s="468"/>
    </row>
    <row r="796" spans="1:16" x14ac:dyDescent="0.2">
      <c r="A796" s="432"/>
      <c r="B796" s="409"/>
      <c r="C796" s="409"/>
      <c r="D796" s="409"/>
      <c r="E796" s="432" t="s">
        <v>139</v>
      </c>
      <c r="F796" s="432">
        <v>5</v>
      </c>
      <c r="G796" s="432">
        <v>5</v>
      </c>
      <c r="H796" s="396"/>
      <c r="I796" s="432">
        <v>0.04</v>
      </c>
      <c r="J796" s="432">
        <v>3.63</v>
      </c>
      <c r="K796" s="432">
        <v>0.13</v>
      </c>
      <c r="L796" s="432">
        <v>33.049999999999997</v>
      </c>
      <c r="M796" s="72">
        <v>670</v>
      </c>
      <c r="N796" s="128">
        <f t="shared" si="18"/>
        <v>3.35</v>
      </c>
      <c r="P796" s="468"/>
    </row>
    <row r="797" spans="1:16" x14ac:dyDescent="0.2">
      <c r="A797" s="432"/>
      <c r="B797" s="409"/>
      <c r="C797" s="409"/>
      <c r="D797" s="409"/>
      <c r="E797" s="432" t="s">
        <v>94</v>
      </c>
      <c r="F797" s="432">
        <v>5</v>
      </c>
      <c r="G797" s="432">
        <v>5</v>
      </c>
      <c r="H797" s="396"/>
      <c r="I797" s="432">
        <v>0.28000000000000003</v>
      </c>
      <c r="J797" s="432">
        <v>0.04</v>
      </c>
      <c r="K797" s="432">
        <v>1.81</v>
      </c>
      <c r="L797" s="432">
        <v>8.27</v>
      </c>
      <c r="M797" s="72">
        <v>800</v>
      </c>
      <c r="N797" s="128">
        <f t="shared" si="18"/>
        <v>4</v>
      </c>
      <c r="P797" s="468"/>
    </row>
    <row r="798" spans="1:16" x14ac:dyDescent="0.2">
      <c r="A798" s="432"/>
      <c r="B798" s="409"/>
      <c r="C798" s="409"/>
      <c r="D798" s="409"/>
      <c r="E798" s="432" t="s">
        <v>57</v>
      </c>
      <c r="F798" s="432">
        <v>5</v>
      </c>
      <c r="G798" s="432">
        <v>5</v>
      </c>
      <c r="H798" s="396"/>
      <c r="I798" s="432">
        <v>0.14000000000000001</v>
      </c>
      <c r="J798" s="432">
        <v>1</v>
      </c>
      <c r="K798" s="432">
        <v>0.16</v>
      </c>
      <c r="L798" s="432">
        <v>10.3</v>
      </c>
      <c r="M798" s="72">
        <v>190</v>
      </c>
      <c r="N798" s="128">
        <f t="shared" si="18"/>
        <v>0.95</v>
      </c>
      <c r="P798" s="468"/>
    </row>
    <row r="799" spans="1:16" x14ac:dyDescent="0.2">
      <c r="A799" s="432"/>
      <c r="B799" s="409"/>
      <c r="C799" s="409"/>
      <c r="D799" s="409"/>
      <c r="E799" s="432" t="s">
        <v>22</v>
      </c>
      <c r="F799" s="432">
        <v>0.5</v>
      </c>
      <c r="G799" s="432">
        <v>0.5</v>
      </c>
      <c r="H799" s="396"/>
      <c r="I799" s="432" t="s">
        <v>21</v>
      </c>
      <c r="J799" s="432" t="s">
        <v>21</v>
      </c>
      <c r="K799" s="432" t="s">
        <v>21</v>
      </c>
      <c r="L799" s="432" t="s">
        <v>21</v>
      </c>
      <c r="M799" s="72">
        <v>16</v>
      </c>
      <c r="N799" s="128">
        <f t="shared" si="18"/>
        <v>8.0000000000000002E-3</v>
      </c>
      <c r="P799" s="468"/>
    </row>
    <row r="800" spans="1:16" x14ac:dyDescent="0.2">
      <c r="A800" s="432"/>
      <c r="B800" s="409"/>
      <c r="C800" s="409"/>
      <c r="D800" s="409"/>
      <c r="E800" s="432" t="s">
        <v>140</v>
      </c>
      <c r="F800" s="432">
        <v>10</v>
      </c>
      <c r="G800" s="432">
        <v>10</v>
      </c>
      <c r="H800" s="396"/>
      <c r="I800" s="432">
        <v>0.08</v>
      </c>
      <c r="J800" s="432">
        <v>7.25</v>
      </c>
      <c r="K800" s="432">
        <v>0.26</v>
      </c>
      <c r="L800" s="432">
        <v>66.099999999999994</v>
      </c>
      <c r="M800" s="72">
        <v>670</v>
      </c>
      <c r="N800" s="128">
        <f t="shared" si="18"/>
        <v>6.7</v>
      </c>
      <c r="P800" s="468"/>
    </row>
    <row r="801" spans="1:16" x14ac:dyDescent="0.2">
      <c r="A801" s="432"/>
      <c r="B801" s="409"/>
      <c r="C801" s="409"/>
      <c r="D801" s="409"/>
      <c r="E801" s="432" t="s">
        <v>107</v>
      </c>
      <c r="F801" s="432">
        <v>46</v>
      </c>
      <c r="G801" s="432">
        <v>28</v>
      </c>
      <c r="H801" s="396"/>
      <c r="I801" s="432">
        <v>0.18</v>
      </c>
      <c r="J801" s="432">
        <v>0.16</v>
      </c>
      <c r="K801" s="432">
        <v>4.0999999999999996</v>
      </c>
      <c r="L801" s="432">
        <v>18.22</v>
      </c>
      <c r="M801" s="72">
        <v>100</v>
      </c>
      <c r="N801" s="128">
        <f t="shared" si="18"/>
        <v>4.5999999999999996</v>
      </c>
      <c r="P801" s="468"/>
    </row>
    <row r="802" spans="1:16" ht="11.25" customHeight="1" x14ac:dyDescent="0.2">
      <c r="A802" s="432"/>
      <c r="B802" s="531" t="s">
        <v>143</v>
      </c>
      <c r="C802" s="409"/>
      <c r="D802" s="409"/>
      <c r="E802" s="432" t="s">
        <v>144</v>
      </c>
      <c r="F802" s="432">
        <v>4</v>
      </c>
      <c r="G802" s="432"/>
      <c r="H802" s="396"/>
      <c r="I802" s="432">
        <v>0.54</v>
      </c>
      <c r="J802" s="432">
        <v>2.16</v>
      </c>
      <c r="K802" s="432">
        <v>0.74</v>
      </c>
      <c r="L802" s="432">
        <v>24.42</v>
      </c>
      <c r="M802" s="72">
        <v>500</v>
      </c>
      <c r="N802" s="128">
        <f t="shared" si="18"/>
        <v>2</v>
      </c>
      <c r="P802" s="468"/>
    </row>
    <row r="803" spans="1:16" x14ac:dyDescent="0.2">
      <c r="A803" s="432" t="s">
        <v>99</v>
      </c>
      <c r="B803" s="531"/>
      <c r="C803" s="409"/>
      <c r="D803" s="409"/>
      <c r="E803" s="432" t="s">
        <v>145</v>
      </c>
      <c r="F803" s="432">
        <v>100</v>
      </c>
      <c r="G803" s="432"/>
      <c r="H803" s="396"/>
      <c r="I803" s="432">
        <v>2.82</v>
      </c>
      <c r="J803" s="432">
        <v>3.2</v>
      </c>
      <c r="K803" s="432">
        <v>4.7300000000000004</v>
      </c>
      <c r="L803" s="432">
        <v>58</v>
      </c>
      <c r="M803" s="72">
        <v>65</v>
      </c>
      <c r="N803" s="128">
        <f t="shared" si="18"/>
        <v>6.5</v>
      </c>
      <c r="P803" s="468"/>
    </row>
    <row r="804" spans="1:16" x14ac:dyDescent="0.2">
      <c r="A804" s="432"/>
      <c r="B804" s="531"/>
      <c r="C804" s="409">
        <v>200</v>
      </c>
      <c r="D804" s="409">
        <v>200</v>
      </c>
      <c r="E804" s="432" t="s">
        <v>20</v>
      </c>
      <c r="F804" s="432">
        <v>11.1</v>
      </c>
      <c r="G804" s="432"/>
      <c r="H804" s="396"/>
      <c r="I804" s="432" t="s">
        <v>21</v>
      </c>
      <c r="J804" s="432" t="s">
        <v>21</v>
      </c>
      <c r="K804" s="432">
        <v>11.087999999999999</v>
      </c>
      <c r="L804" s="432">
        <v>42.67</v>
      </c>
      <c r="M804" s="72">
        <v>80</v>
      </c>
      <c r="N804" s="128">
        <f t="shared" si="18"/>
        <v>0.88800000000000001</v>
      </c>
      <c r="P804" s="468"/>
    </row>
    <row r="805" spans="1:16" ht="14.25" customHeight="1" x14ac:dyDescent="0.2">
      <c r="A805" s="432"/>
      <c r="B805" s="531" t="s">
        <v>30</v>
      </c>
      <c r="C805" s="409">
        <v>70</v>
      </c>
      <c r="D805" s="409">
        <v>90</v>
      </c>
      <c r="E805" s="432" t="s">
        <v>31</v>
      </c>
      <c r="F805" s="432">
        <v>80</v>
      </c>
      <c r="G805" s="432">
        <v>80</v>
      </c>
      <c r="H805" s="396"/>
      <c r="I805" s="432">
        <v>6.96</v>
      </c>
      <c r="J805" s="432">
        <v>1.2</v>
      </c>
      <c r="K805" s="432">
        <v>32.96</v>
      </c>
      <c r="L805" s="432">
        <v>181</v>
      </c>
      <c r="M805" s="72">
        <v>60</v>
      </c>
      <c r="N805" s="128">
        <f t="shared" si="18"/>
        <v>4.8</v>
      </c>
      <c r="P805" s="468"/>
    </row>
    <row r="806" spans="1:16" x14ac:dyDescent="0.2">
      <c r="A806" s="432"/>
      <c r="B806" s="531"/>
      <c r="C806" s="409">
        <v>10</v>
      </c>
      <c r="D806" s="409">
        <v>10</v>
      </c>
      <c r="E806" s="432" t="s">
        <v>32</v>
      </c>
      <c r="F806" s="432">
        <v>10</v>
      </c>
      <c r="G806" s="432"/>
      <c r="H806" s="396"/>
      <c r="I806" s="432">
        <v>2.68</v>
      </c>
      <c r="J806" s="432">
        <v>2.57</v>
      </c>
      <c r="K806" s="432" t="s">
        <v>21</v>
      </c>
      <c r="L806" s="432">
        <v>33.79</v>
      </c>
      <c r="M806" s="72">
        <v>650</v>
      </c>
      <c r="N806" s="128">
        <f t="shared" si="18"/>
        <v>6.5</v>
      </c>
      <c r="P806" s="468"/>
    </row>
    <row r="807" spans="1:16" x14ac:dyDescent="0.2">
      <c r="A807" s="432"/>
      <c r="B807" s="409"/>
      <c r="C807" s="409">
        <v>10</v>
      </c>
      <c r="D807" s="409">
        <v>10</v>
      </c>
      <c r="E807" s="432" t="s">
        <v>33</v>
      </c>
      <c r="F807" s="432">
        <v>10</v>
      </c>
      <c r="G807" s="432"/>
      <c r="H807" s="396"/>
      <c r="I807" s="432">
        <v>0.08</v>
      </c>
      <c r="J807" s="432">
        <v>7.25</v>
      </c>
      <c r="K807" s="432">
        <v>0.26</v>
      </c>
      <c r="L807" s="432">
        <v>66.099999999999994</v>
      </c>
      <c r="M807" s="72">
        <v>670</v>
      </c>
      <c r="N807" s="128">
        <f t="shared" si="18"/>
        <v>6.7</v>
      </c>
      <c r="P807" s="468"/>
    </row>
    <row r="808" spans="1:16" ht="20.399999999999999" x14ac:dyDescent="0.2">
      <c r="A808" s="432"/>
      <c r="B808" s="390" t="s">
        <v>146</v>
      </c>
      <c r="C808" s="390">
        <v>120</v>
      </c>
      <c r="D808" s="390">
        <v>120</v>
      </c>
      <c r="E808" s="92" t="s">
        <v>147</v>
      </c>
      <c r="F808" s="92">
        <v>120</v>
      </c>
      <c r="G808" s="92">
        <v>120</v>
      </c>
      <c r="H808" s="92">
        <v>120</v>
      </c>
      <c r="I808" s="92">
        <v>1.8</v>
      </c>
      <c r="J808" s="92">
        <v>8.4000000000000005E-2</v>
      </c>
      <c r="K808" s="92">
        <v>17.2</v>
      </c>
      <c r="L808" s="102">
        <v>74.760000000000005</v>
      </c>
      <c r="M808" s="72">
        <v>170</v>
      </c>
      <c r="N808" s="128">
        <f t="shared" si="18"/>
        <v>20.399999999999999</v>
      </c>
      <c r="P808" s="468"/>
    </row>
    <row r="809" spans="1:16" x14ac:dyDescent="0.2">
      <c r="A809" s="432" t="s">
        <v>38</v>
      </c>
      <c r="B809" s="409" t="s">
        <v>437</v>
      </c>
      <c r="C809" s="409">
        <v>100</v>
      </c>
      <c r="D809" s="409">
        <v>100</v>
      </c>
      <c r="E809" s="432" t="s">
        <v>437</v>
      </c>
      <c r="F809" s="432">
        <v>200</v>
      </c>
      <c r="G809" s="432">
        <v>100</v>
      </c>
      <c r="H809" s="396">
        <v>100</v>
      </c>
      <c r="I809" s="432"/>
      <c r="J809" s="77"/>
      <c r="K809" s="77">
        <v>18.2</v>
      </c>
      <c r="L809" s="77">
        <v>75</v>
      </c>
      <c r="M809" s="72">
        <v>80</v>
      </c>
      <c r="N809" s="128">
        <f t="shared" si="18"/>
        <v>16</v>
      </c>
      <c r="P809" s="468"/>
    </row>
    <row r="810" spans="1:16" ht="11.25" customHeight="1" x14ac:dyDescent="0.2">
      <c r="A810" s="532" t="s">
        <v>40</v>
      </c>
      <c r="B810" s="533"/>
      <c r="C810" s="397"/>
      <c r="D810" s="397"/>
      <c r="E810" s="432"/>
      <c r="F810" s="432"/>
      <c r="G810" s="432"/>
      <c r="H810" s="396"/>
      <c r="I810" s="77" t="e">
        <f>I809+I808+#REF!+#REF!+#REF!</f>
        <v>#REF!</v>
      </c>
      <c r="J810" s="77" t="e">
        <f>J809+J808+#REF!+#REF!+#REF!</f>
        <v>#REF!</v>
      </c>
      <c r="K810" s="77" t="e">
        <f>K809+K808+#REF!+#REF!+#REF!</f>
        <v>#REF!</v>
      </c>
      <c r="L810" s="77" t="e">
        <f>L809+L808+#REF!+#REF!+#REF!</f>
        <v>#REF!</v>
      </c>
      <c r="M810" s="77"/>
      <c r="N810" s="129">
        <f>SUM(N793:N809)</f>
        <v>113.38200000000001</v>
      </c>
      <c r="P810" s="468"/>
    </row>
    <row r="811" spans="1:16" x14ac:dyDescent="0.2">
      <c r="A811" s="432" t="s">
        <v>41</v>
      </c>
      <c r="B811" s="409"/>
      <c r="C811" s="409"/>
      <c r="D811" s="409"/>
      <c r="E811" s="432"/>
      <c r="F811" s="432"/>
      <c r="G811" s="432"/>
      <c r="H811" s="396"/>
      <c r="I811" s="432"/>
      <c r="J811" s="432"/>
      <c r="K811" s="432"/>
      <c r="L811" s="77"/>
      <c r="M811" s="72"/>
      <c r="N811" s="128"/>
      <c r="P811" s="468"/>
    </row>
    <row r="812" spans="1:16" ht="11.25" customHeight="1" x14ac:dyDescent="0.2">
      <c r="A812" s="432"/>
      <c r="B812" s="531" t="s">
        <v>148</v>
      </c>
      <c r="C812" s="409"/>
      <c r="D812" s="409"/>
      <c r="E812" s="432" t="s">
        <v>149</v>
      </c>
      <c r="F812" s="432">
        <v>86.67</v>
      </c>
      <c r="G812" s="432" t="s">
        <v>150</v>
      </c>
      <c r="H812" s="396"/>
      <c r="I812" s="432">
        <v>1.3</v>
      </c>
      <c r="J812" s="432">
        <v>0.69</v>
      </c>
      <c r="K812" s="432">
        <v>7</v>
      </c>
      <c r="L812" s="432">
        <v>29.12</v>
      </c>
      <c r="M812" s="72">
        <v>35</v>
      </c>
      <c r="N812" s="128">
        <f t="shared" ref="N812:N874" si="19">F812*M812/1000</f>
        <v>3.0334500000000002</v>
      </c>
      <c r="P812" s="468"/>
    </row>
    <row r="813" spans="1:16" x14ac:dyDescent="0.2">
      <c r="A813" s="432" t="s">
        <v>151</v>
      </c>
      <c r="B813" s="531"/>
      <c r="C813" s="409">
        <v>80</v>
      </c>
      <c r="D813" s="409">
        <v>120</v>
      </c>
      <c r="E813" s="432" t="s">
        <v>52</v>
      </c>
      <c r="F813" s="432">
        <v>5</v>
      </c>
      <c r="G813" s="432">
        <v>5</v>
      </c>
      <c r="H813" s="396"/>
      <c r="I813" s="432"/>
      <c r="J813" s="432">
        <v>6.99</v>
      </c>
      <c r="K813" s="432"/>
      <c r="L813" s="432">
        <v>62.93</v>
      </c>
      <c r="M813" s="72">
        <v>140</v>
      </c>
      <c r="N813" s="128">
        <f t="shared" si="19"/>
        <v>0.7</v>
      </c>
      <c r="P813" s="468"/>
    </row>
    <row r="814" spans="1:16" x14ac:dyDescent="0.2">
      <c r="A814" s="432"/>
      <c r="B814" s="409"/>
      <c r="C814" s="409"/>
      <c r="D814" s="409"/>
      <c r="E814" s="432" t="s">
        <v>46</v>
      </c>
      <c r="F814" s="432">
        <v>30</v>
      </c>
      <c r="G814" s="432">
        <v>26.4</v>
      </c>
      <c r="H814" s="396"/>
      <c r="I814" s="432">
        <v>0.12</v>
      </c>
      <c r="J814" s="432">
        <v>0.105</v>
      </c>
      <c r="K814" s="432">
        <v>2.58</v>
      </c>
      <c r="L814" s="432">
        <v>11.88</v>
      </c>
      <c r="M814" s="72">
        <v>100</v>
      </c>
      <c r="N814" s="128">
        <f t="shared" si="19"/>
        <v>3</v>
      </c>
      <c r="P814" s="468"/>
    </row>
    <row r="815" spans="1:16" x14ac:dyDescent="0.2">
      <c r="A815" s="432"/>
      <c r="B815" s="409"/>
      <c r="C815" s="409"/>
      <c r="D815" s="409"/>
      <c r="E815" s="432" t="s">
        <v>20</v>
      </c>
      <c r="F815" s="432">
        <v>3</v>
      </c>
      <c r="G815" s="432">
        <v>3</v>
      </c>
      <c r="H815" s="396"/>
      <c r="I815" s="432"/>
      <c r="J815" s="432"/>
      <c r="K815" s="432">
        <v>2.99</v>
      </c>
      <c r="L815" s="432">
        <v>11.38</v>
      </c>
      <c r="M815" s="72">
        <v>80</v>
      </c>
      <c r="N815" s="128">
        <f t="shared" si="19"/>
        <v>0.24</v>
      </c>
      <c r="P815" s="468"/>
    </row>
    <row r="816" spans="1:16" x14ac:dyDescent="0.2">
      <c r="A816" s="432" t="s">
        <v>152</v>
      </c>
      <c r="B816" s="103" t="s">
        <v>153</v>
      </c>
      <c r="C816" s="103"/>
      <c r="D816" s="103"/>
      <c r="E816" s="432" t="s">
        <v>51</v>
      </c>
      <c r="F816" s="432">
        <v>66.7</v>
      </c>
      <c r="G816" s="432">
        <v>48</v>
      </c>
      <c r="H816" s="396"/>
      <c r="I816" s="432">
        <v>1.33</v>
      </c>
      <c r="J816" s="432">
        <v>0.19</v>
      </c>
      <c r="K816" s="432">
        <v>8.1999999999999993</v>
      </c>
      <c r="L816" s="432">
        <v>38.42</v>
      </c>
      <c r="M816" s="72">
        <v>35</v>
      </c>
      <c r="N816" s="128">
        <f t="shared" si="19"/>
        <v>2.3344999999999998</v>
      </c>
      <c r="P816" s="468"/>
    </row>
    <row r="817" spans="1:16" x14ac:dyDescent="0.2">
      <c r="A817" s="432"/>
      <c r="B817" s="104"/>
      <c r="C817" s="104" t="s">
        <v>58</v>
      </c>
      <c r="D817" s="104" t="s">
        <v>58</v>
      </c>
      <c r="E817" s="432" t="s">
        <v>154</v>
      </c>
      <c r="F817" s="432">
        <v>20.5</v>
      </c>
      <c r="G817" s="432">
        <v>20</v>
      </c>
      <c r="H817" s="396"/>
      <c r="I817" s="432">
        <v>4.5999999999999996</v>
      </c>
      <c r="J817" s="432">
        <v>0.3</v>
      </c>
      <c r="K817" s="432">
        <v>10.199999999999999</v>
      </c>
      <c r="L817" s="432">
        <v>62.8</v>
      </c>
      <c r="M817" s="72">
        <v>34</v>
      </c>
      <c r="N817" s="128">
        <f t="shared" si="19"/>
        <v>0.69699999999999995</v>
      </c>
      <c r="P817" s="468"/>
    </row>
    <row r="818" spans="1:16" x14ac:dyDescent="0.2">
      <c r="A818" s="432"/>
      <c r="B818" s="105"/>
      <c r="C818" s="105"/>
      <c r="D818" s="105"/>
      <c r="E818" s="432" t="s">
        <v>53</v>
      </c>
      <c r="F818" s="432">
        <v>12</v>
      </c>
      <c r="G818" s="432">
        <v>10.8</v>
      </c>
      <c r="H818" s="396"/>
      <c r="I818" s="432">
        <v>0.16800000000000001</v>
      </c>
      <c r="J818" s="432">
        <v>0.9</v>
      </c>
      <c r="K818" s="432">
        <v>0.81</v>
      </c>
      <c r="L818" s="432">
        <v>4.13</v>
      </c>
      <c r="M818" s="72">
        <v>40</v>
      </c>
      <c r="N818" s="128">
        <f t="shared" si="19"/>
        <v>0.48</v>
      </c>
      <c r="P818" s="468"/>
    </row>
    <row r="819" spans="1:16" x14ac:dyDescent="0.2">
      <c r="A819" s="432"/>
      <c r="B819" s="74"/>
      <c r="C819" s="74"/>
      <c r="D819" s="74"/>
      <c r="E819" s="432" t="s">
        <v>44</v>
      </c>
      <c r="F819" s="432">
        <v>12.5</v>
      </c>
      <c r="G819" s="432">
        <v>10.8</v>
      </c>
      <c r="H819" s="396"/>
      <c r="I819" s="432">
        <v>0.16</v>
      </c>
      <c r="J819" s="432">
        <v>0.01</v>
      </c>
      <c r="K819" s="432">
        <v>0.84</v>
      </c>
      <c r="L819" s="432">
        <v>3.4</v>
      </c>
      <c r="M819" s="72">
        <v>45</v>
      </c>
      <c r="N819" s="128">
        <f t="shared" si="19"/>
        <v>0.5625</v>
      </c>
      <c r="P819" s="468"/>
    </row>
    <row r="820" spans="1:16" x14ac:dyDescent="0.2">
      <c r="A820" s="432"/>
      <c r="B820" s="409"/>
      <c r="C820" s="409"/>
      <c r="D820" s="409"/>
      <c r="E820" s="432" t="s">
        <v>23</v>
      </c>
      <c r="F820" s="432">
        <v>5</v>
      </c>
      <c r="G820" s="432">
        <v>5</v>
      </c>
      <c r="H820" s="396"/>
      <c r="I820" s="432">
        <v>0.04</v>
      </c>
      <c r="J820" s="432">
        <v>3.63</v>
      </c>
      <c r="K820" s="432">
        <v>0.13</v>
      </c>
      <c r="L820" s="432">
        <v>33.049999999999997</v>
      </c>
      <c r="M820" s="72">
        <v>670</v>
      </c>
      <c r="N820" s="128">
        <f t="shared" si="19"/>
        <v>3.35</v>
      </c>
      <c r="P820" s="468"/>
    </row>
    <row r="821" spans="1:16" x14ac:dyDescent="0.2">
      <c r="A821" s="432"/>
      <c r="B821" s="409"/>
      <c r="C821" s="409"/>
      <c r="D821" s="409"/>
      <c r="E821" s="432" t="s">
        <v>22</v>
      </c>
      <c r="F821" s="432">
        <v>1</v>
      </c>
      <c r="G821" s="432"/>
      <c r="H821" s="396"/>
      <c r="I821" s="432" t="s">
        <v>21</v>
      </c>
      <c r="J821" s="432" t="s">
        <v>21</v>
      </c>
      <c r="K821" s="432" t="s">
        <v>21</v>
      </c>
      <c r="L821" s="432" t="s">
        <v>21</v>
      </c>
      <c r="M821" s="72">
        <v>16</v>
      </c>
      <c r="N821" s="128">
        <f t="shared" si="19"/>
        <v>1.6E-2</v>
      </c>
      <c r="P821" s="468"/>
    </row>
    <row r="822" spans="1:16" x14ac:dyDescent="0.2">
      <c r="A822" s="432"/>
      <c r="B822" s="409"/>
      <c r="C822" s="409"/>
      <c r="D822" s="409"/>
      <c r="E822" s="432" t="s">
        <v>155</v>
      </c>
      <c r="F822" s="432">
        <v>40</v>
      </c>
      <c r="G822" s="432">
        <v>40</v>
      </c>
      <c r="H822" s="396"/>
      <c r="I822" s="432">
        <v>7.4</v>
      </c>
      <c r="J822" s="432">
        <v>6.48</v>
      </c>
      <c r="K822" s="432" t="s">
        <v>21</v>
      </c>
      <c r="L822" s="432">
        <v>88.29</v>
      </c>
      <c r="M822" s="72">
        <v>440</v>
      </c>
      <c r="N822" s="128">
        <f t="shared" si="19"/>
        <v>17.600000000000001</v>
      </c>
      <c r="P822" s="468"/>
    </row>
    <row r="823" spans="1:16" x14ac:dyDescent="0.2">
      <c r="A823" s="432" t="s">
        <v>156</v>
      </c>
      <c r="B823" s="409" t="s">
        <v>157</v>
      </c>
      <c r="C823" s="409">
        <v>50</v>
      </c>
      <c r="D823" s="409">
        <v>50</v>
      </c>
      <c r="E823" s="432" t="s">
        <v>61</v>
      </c>
      <c r="F823" s="432">
        <v>110</v>
      </c>
      <c r="G823" s="432">
        <v>79.8</v>
      </c>
      <c r="H823" s="396"/>
      <c r="I823" s="432">
        <v>16.690000000000001</v>
      </c>
      <c r="J823" s="432">
        <v>12.9</v>
      </c>
      <c r="K823" s="432" t="s">
        <v>21</v>
      </c>
      <c r="L823" s="432">
        <v>165.5</v>
      </c>
      <c r="M823" s="72">
        <v>440</v>
      </c>
      <c r="N823" s="128">
        <f t="shared" si="19"/>
        <v>48.4</v>
      </c>
      <c r="P823" s="468"/>
    </row>
    <row r="824" spans="1:16" x14ac:dyDescent="0.2">
      <c r="A824" s="432"/>
      <c r="B824" s="409"/>
      <c r="C824" s="409"/>
      <c r="D824" s="409"/>
      <c r="E824" s="432" t="s">
        <v>53</v>
      </c>
      <c r="F824" s="432">
        <v>29</v>
      </c>
      <c r="G824" s="432">
        <v>24.36</v>
      </c>
      <c r="H824" s="396"/>
      <c r="I824" s="432">
        <v>0.4</v>
      </c>
      <c r="J824" s="432" t="s">
        <v>21</v>
      </c>
      <c r="K824" s="432">
        <v>2.39</v>
      </c>
      <c r="L824" s="432">
        <v>9.98</v>
      </c>
      <c r="M824" s="72">
        <v>40</v>
      </c>
      <c r="N824" s="128">
        <f t="shared" si="19"/>
        <v>1.1599999999999999</v>
      </c>
      <c r="P824" s="468"/>
    </row>
    <row r="825" spans="1:16" x14ac:dyDescent="0.2">
      <c r="A825" s="432"/>
      <c r="B825" s="409"/>
      <c r="C825" s="409"/>
      <c r="D825" s="409"/>
      <c r="E825" s="432" t="s">
        <v>23</v>
      </c>
      <c r="F825" s="432">
        <v>7</v>
      </c>
      <c r="G825" s="432">
        <v>7</v>
      </c>
      <c r="H825" s="396"/>
      <c r="I825" s="432">
        <v>0.06</v>
      </c>
      <c r="J825" s="432">
        <v>5.08</v>
      </c>
      <c r="K825" s="432">
        <v>0.18</v>
      </c>
      <c r="L825" s="432">
        <v>46.27</v>
      </c>
      <c r="M825" s="72">
        <v>670</v>
      </c>
      <c r="N825" s="128">
        <f t="shared" si="19"/>
        <v>4.6900000000000004</v>
      </c>
      <c r="P825" s="468"/>
    </row>
    <row r="826" spans="1:16" x14ac:dyDescent="0.2">
      <c r="A826" s="432"/>
      <c r="B826" s="74"/>
      <c r="C826" s="74"/>
      <c r="D826" s="74"/>
      <c r="E826" s="432" t="s">
        <v>77</v>
      </c>
      <c r="F826" s="432">
        <v>4</v>
      </c>
      <c r="G826" s="432">
        <v>4</v>
      </c>
      <c r="H826" s="396"/>
      <c r="I826" s="432">
        <v>0.41</v>
      </c>
      <c r="J826" s="432">
        <v>0.04</v>
      </c>
      <c r="K826" s="432">
        <v>2.71</v>
      </c>
      <c r="L826" s="432">
        <v>13.08</v>
      </c>
      <c r="M826" s="72">
        <v>40</v>
      </c>
      <c r="N826" s="128">
        <f t="shared" si="19"/>
        <v>0.16</v>
      </c>
      <c r="P826" s="468"/>
    </row>
    <row r="827" spans="1:16" x14ac:dyDescent="0.2">
      <c r="A827" s="432"/>
      <c r="B827" s="409"/>
      <c r="C827" s="409"/>
      <c r="D827" s="409"/>
      <c r="E827" s="432" t="s">
        <v>95</v>
      </c>
      <c r="F827" s="432">
        <v>20</v>
      </c>
      <c r="G827" s="432">
        <v>20</v>
      </c>
      <c r="H827" s="396"/>
      <c r="I827" s="432">
        <v>0.56000000000000005</v>
      </c>
      <c r="J827" s="432">
        <v>4</v>
      </c>
      <c r="K827" s="432">
        <v>0.64</v>
      </c>
      <c r="L827" s="432">
        <v>41.2</v>
      </c>
      <c r="M827" s="72">
        <v>190</v>
      </c>
      <c r="N827" s="128">
        <f t="shared" si="19"/>
        <v>3.8</v>
      </c>
      <c r="P827" s="468"/>
    </row>
    <row r="828" spans="1:16" x14ac:dyDescent="0.2">
      <c r="A828" s="432"/>
      <c r="B828" s="409"/>
      <c r="C828" s="409"/>
      <c r="D828" s="409"/>
      <c r="E828" s="432" t="s">
        <v>452</v>
      </c>
      <c r="F828" s="432">
        <v>3</v>
      </c>
      <c r="G828" s="432">
        <v>3</v>
      </c>
      <c r="H828" s="396"/>
      <c r="I828" s="432">
        <v>0.1</v>
      </c>
      <c r="J828" s="432" t="s">
        <v>21</v>
      </c>
      <c r="K828" s="432">
        <v>0.37</v>
      </c>
      <c r="L828" s="432">
        <v>2.04</v>
      </c>
      <c r="M828" s="72">
        <v>175</v>
      </c>
      <c r="N828" s="128">
        <f t="shared" si="19"/>
        <v>0.52500000000000002</v>
      </c>
      <c r="P828" s="468"/>
    </row>
    <row r="829" spans="1:16" x14ac:dyDescent="0.2">
      <c r="A829" s="432"/>
      <c r="B829" s="409"/>
      <c r="C829" s="409"/>
      <c r="D829" s="409"/>
      <c r="E829" s="432" t="s">
        <v>22</v>
      </c>
      <c r="F829" s="432">
        <v>1</v>
      </c>
      <c r="G829" s="432">
        <v>1</v>
      </c>
      <c r="H829" s="396"/>
      <c r="I829" s="432" t="s">
        <v>21</v>
      </c>
      <c r="J829" s="432" t="s">
        <v>21</v>
      </c>
      <c r="K829" s="432" t="s">
        <v>21</v>
      </c>
      <c r="L829" s="432" t="s">
        <v>21</v>
      </c>
      <c r="M829" s="72">
        <v>16</v>
      </c>
      <c r="N829" s="128">
        <f t="shared" si="19"/>
        <v>1.6E-2</v>
      </c>
      <c r="P829" s="468"/>
    </row>
    <row r="830" spans="1:16" ht="11.25" customHeight="1" x14ac:dyDescent="0.2">
      <c r="A830" s="432" t="s">
        <v>159</v>
      </c>
      <c r="B830" s="529" t="s">
        <v>160</v>
      </c>
      <c r="C830" s="393"/>
      <c r="D830" s="393"/>
      <c r="E830" s="432" t="s">
        <v>161</v>
      </c>
      <c r="F830" s="432">
        <v>47.6</v>
      </c>
      <c r="G830" s="432">
        <v>47.12</v>
      </c>
      <c r="H830" s="396"/>
      <c r="I830" s="432">
        <v>5.99</v>
      </c>
      <c r="J830" s="432">
        <v>1.55</v>
      </c>
      <c r="K830" s="432">
        <v>29.76</v>
      </c>
      <c r="L830" s="432">
        <v>157.9</v>
      </c>
      <c r="M830" s="72">
        <v>100</v>
      </c>
      <c r="N830" s="128">
        <f t="shared" si="19"/>
        <v>4.76</v>
      </c>
      <c r="P830" s="468"/>
    </row>
    <row r="831" spans="1:16" x14ac:dyDescent="0.2">
      <c r="A831" s="432"/>
      <c r="B831" s="530"/>
      <c r="C831" s="395">
        <v>100</v>
      </c>
      <c r="D831" s="395">
        <v>120</v>
      </c>
      <c r="E831" s="432" t="s">
        <v>23</v>
      </c>
      <c r="F831" s="432">
        <v>5</v>
      </c>
      <c r="G831" s="432"/>
      <c r="H831" s="396"/>
      <c r="I831" s="432">
        <v>0.04</v>
      </c>
      <c r="J831" s="432">
        <v>3.63</v>
      </c>
      <c r="K831" s="432">
        <v>0.13</v>
      </c>
      <c r="L831" s="432">
        <v>33.049999999999997</v>
      </c>
      <c r="M831" s="72">
        <v>670</v>
      </c>
      <c r="N831" s="128">
        <f t="shared" si="19"/>
        <v>3.35</v>
      </c>
      <c r="P831" s="468"/>
    </row>
    <row r="832" spans="1:16" x14ac:dyDescent="0.2">
      <c r="A832" s="432"/>
      <c r="B832" s="409"/>
      <c r="C832" s="409"/>
      <c r="D832" s="409"/>
      <c r="E832" s="432" t="s">
        <v>22</v>
      </c>
      <c r="F832" s="432">
        <v>1</v>
      </c>
      <c r="G832" s="432"/>
      <c r="H832" s="396"/>
      <c r="I832" s="432" t="s">
        <v>21</v>
      </c>
      <c r="J832" s="432" t="s">
        <v>21</v>
      </c>
      <c r="K832" s="432"/>
      <c r="L832" s="432"/>
      <c r="M832" s="72">
        <v>16</v>
      </c>
      <c r="N832" s="128">
        <f t="shared" si="19"/>
        <v>1.6E-2</v>
      </c>
      <c r="P832" s="468"/>
    </row>
    <row r="833" spans="1:16" ht="11.25" customHeight="1" x14ac:dyDescent="0.2">
      <c r="A833" s="432" t="s">
        <v>162</v>
      </c>
      <c r="B833" s="531" t="s">
        <v>163</v>
      </c>
      <c r="C833" s="409"/>
      <c r="D833" s="409"/>
      <c r="E833" s="432" t="s">
        <v>164</v>
      </c>
      <c r="F833" s="432">
        <v>25</v>
      </c>
      <c r="G833" s="432">
        <v>25</v>
      </c>
      <c r="H833" s="396"/>
      <c r="I833" s="432">
        <v>2.6</v>
      </c>
      <c r="J833" s="432" t="s">
        <v>21</v>
      </c>
      <c r="K833" s="432">
        <v>9.1999999999999993</v>
      </c>
      <c r="L833" s="432">
        <v>48.6</v>
      </c>
      <c r="M833" s="72">
        <v>148</v>
      </c>
      <c r="N833" s="128">
        <f t="shared" si="19"/>
        <v>3.7</v>
      </c>
      <c r="P833" s="468"/>
    </row>
    <row r="834" spans="1:16" x14ac:dyDescent="0.2">
      <c r="A834" s="432"/>
      <c r="B834" s="531"/>
      <c r="C834" s="409">
        <v>200</v>
      </c>
      <c r="D834" s="409">
        <v>200</v>
      </c>
      <c r="E834" s="432" t="s">
        <v>20</v>
      </c>
      <c r="F834" s="432">
        <v>20</v>
      </c>
      <c r="G834" s="432">
        <v>20</v>
      </c>
      <c r="H834" s="396"/>
      <c r="I834" s="432" t="s">
        <v>21</v>
      </c>
      <c r="J834" s="432" t="s">
        <v>21</v>
      </c>
      <c r="K834" s="432">
        <v>21.4</v>
      </c>
      <c r="L834" s="432">
        <v>85.6</v>
      </c>
      <c r="M834" s="72">
        <v>80</v>
      </c>
      <c r="N834" s="128">
        <f t="shared" si="19"/>
        <v>1.6</v>
      </c>
      <c r="P834" s="468"/>
    </row>
    <row r="835" spans="1:16" x14ac:dyDescent="0.2">
      <c r="A835" s="432"/>
      <c r="B835" s="409" t="s">
        <v>72</v>
      </c>
      <c r="C835" s="409" t="s">
        <v>378</v>
      </c>
      <c r="D835" s="409" t="s">
        <v>379</v>
      </c>
      <c r="E835" s="83" t="s">
        <v>73</v>
      </c>
      <c r="F835" s="83">
        <v>40</v>
      </c>
      <c r="G835" s="83">
        <v>40</v>
      </c>
      <c r="H835" s="84">
        <v>40</v>
      </c>
      <c r="I835" s="432">
        <v>3.48</v>
      </c>
      <c r="J835" s="432">
        <v>0.6</v>
      </c>
      <c r="K835" s="432">
        <v>16</v>
      </c>
      <c r="L835" s="432">
        <v>83.6</v>
      </c>
      <c r="M835" s="72">
        <v>60</v>
      </c>
      <c r="N835" s="128">
        <f t="shared" si="19"/>
        <v>2.4</v>
      </c>
      <c r="P835" s="468"/>
    </row>
    <row r="836" spans="1:16" x14ac:dyDescent="0.2">
      <c r="A836" s="432"/>
      <c r="B836" s="74"/>
      <c r="C836" s="74"/>
      <c r="D836" s="74"/>
      <c r="E836" s="432" t="s">
        <v>74</v>
      </c>
      <c r="F836" s="432">
        <v>80</v>
      </c>
      <c r="G836" s="432">
        <v>80</v>
      </c>
      <c r="H836" s="396">
        <v>80</v>
      </c>
      <c r="I836" s="432">
        <v>5.28</v>
      </c>
      <c r="J836" s="432">
        <v>0.96</v>
      </c>
      <c r="K836" s="432">
        <v>28.24</v>
      </c>
      <c r="L836" s="432">
        <v>144.80000000000001</v>
      </c>
      <c r="M836" s="72">
        <v>51</v>
      </c>
      <c r="N836" s="128">
        <f t="shared" si="19"/>
        <v>4.08</v>
      </c>
      <c r="P836" s="468"/>
    </row>
    <row r="837" spans="1:16" ht="24" customHeight="1" x14ac:dyDescent="0.2">
      <c r="A837" s="598" t="s">
        <v>279</v>
      </c>
      <c r="B837" s="469" t="s">
        <v>333</v>
      </c>
      <c r="C837" s="469"/>
      <c r="D837" s="469"/>
      <c r="E837" s="199" t="s">
        <v>65</v>
      </c>
      <c r="F837" s="200">
        <v>30</v>
      </c>
      <c r="G837" s="200"/>
      <c r="H837" s="200"/>
      <c r="I837" s="200">
        <v>3.39</v>
      </c>
      <c r="J837" s="200">
        <v>0.53</v>
      </c>
      <c r="K837" s="200">
        <v>21.26</v>
      </c>
      <c r="L837" s="200" t="s">
        <v>21</v>
      </c>
      <c r="M837" s="181">
        <v>40</v>
      </c>
      <c r="N837" s="128">
        <f t="shared" si="19"/>
        <v>1.2</v>
      </c>
      <c r="P837" s="468"/>
    </row>
    <row r="838" spans="1:16" x14ac:dyDescent="0.2">
      <c r="A838" s="599"/>
      <c r="B838" s="470"/>
      <c r="C838" s="470">
        <v>110</v>
      </c>
      <c r="D838" s="470">
        <v>110</v>
      </c>
      <c r="E838" s="199" t="s">
        <v>20</v>
      </c>
      <c r="F838" s="200">
        <v>1.5</v>
      </c>
      <c r="G838" s="200"/>
      <c r="H838" s="200"/>
      <c r="I838" s="200" t="s">
        <v>21</v>
      </c>
      <c r="J838" s="200" t="s">
        <v>21</v>
      </c>
      <c r="K838" s="200">
        <v>1.49</v>
      </c>
      <c r="L838" s="200" t="s">
        <v>21</v>
      </c>
      <c r="M838" s="181">
        <v>80</v>
      </c>
      <c r="N838" s="128">
        <f t="shared" si="19"/>
        <v>0.12</v>
      </c>
      <c r="P838" s="468"/>
    </row>
    <row r="839" spans="1:16" x14ac:dyDescent="0.2">
      <c r="A839" s="195"/>
      <c r="B839" s="471"/>
      <c r="C839" s="471"/>
      <c r="D839" s="471"/>
      <c r="E839" s="199" t="s">
        <v>23</v>
      </c>
      <c r="F839" s="200">
        <v>5</v>
      </c>
      <c r="G839" s="200"/>
      <c r="H839" s="200"/>
      <c r="I839" s="200">
        <v>0.65</v>
      </c>
      <c r="J839" s="200">
        <v>3.62</v>
      </c>
      <c r="K839" s="200">
        <v>0.45</v>
      </c>
      <c r="L839" s="200"/>
      <c r="M839" s="181">
        <v>670</v>
      </c>
      <c r="N839" s="128">
        <f t="shared" si="19"/>
        <v>3.35</v>
      </c>
      <c r="P839" s="468"/>
    </row>
    <row r="840" spans="1:16" x14ac:dyDescent="0.2">
      <c r="A840" s="195"/>
      <c r="B840" s="199"/>
      <c r="C840" s="199"/>
      <c r="D840" s="199"/>
      <c r="E840" s="199" t="s">
        <v>92</v>
      </c>
      <c r="F840" s="200">
        <v>0.18</v>
      </c>
      <c r="G840" s="200">
        <v>3</v>
      </c>
      <c r="H840" s="200"/>
      <c r="I840" s="200">
        <v>0.36</v>
      </c>
      <c r="J840" s="200">
        <v>0.34</v>
      </c>
      <c r="K840" s="200">
        <v>0.02</v>
      </c>
      <c r="L840" s="200" t="s">
        <v>21</v>
      </c>
      <c r="M840" s="181">
        <v>12</v>
      </c>
      <c r="N840" s="128">
        <f>F840*M840</f>
        <v>2.16</v>
      </c>
      <c r="P840" s="468"/>
    </row>
    <row r="841" spans="1:16" x14ac:dyDescent="0.2">
      <c r="A841" s="199"/>
      <c r="B841" s="199"/>
      <c r="C841" s="199"/>
      <c r="D841" s="199"/>
      <c r="E841" s="199" t="s">
        <v>129</v>
      </c>
      <c r="F841" s="200">
        <v>1</v>
      </c>
      <c r="G841" s="200"/>
      <c r="H841" s="200"/>
      <c r="I841" s="200" t="s">
        <v>21</v>
      </c>
      <c r="J841" s="200" t="s">
        <v>21</v>
      </c>
      <c r="K841" s="200" t="s">
        <v>21</v>
      </c>
      <c r="L841" s="200" t="s">
        <v>21</v>
      </c>
      <c r="M841" s="181">
        <v>400</v>
      </c>
      <c r="N841" s="128">
        <f t="shared" si="19"/>
        <v>0.4</v>
      </c>
      <c r="P841" s="468"/>
    </row>
    <row r="842" spans="1:16" x14ac:dyDescent="0.2">
      <c r="A842" s="199"/>
      <c r="B842" s="199"/>
      <c r="C842" s="199"/>
      <c r="D842" s="199"/>
      <c r="E842" s="199" t="s">
        <v>22</v>
      </c>
      <c r="F842" s="200">
        <v>0.25</v>
      </c>
      <c r="G842" s="200"/>
      <c r="H842" s="200"/>
      <c r="I842" s="200" t="s">
        <v>21</v>
      </c>
      <c r="J842" s="200" t="s">
        <v>21</v>
      </c>
      <c r="K842" s="200" t="s">
        <v>21</v>
      </c>
      <c r="L842" s="200">
        <v>62.93</v>
      </c>
      <c r="M842" s="181">
        <v>16</v>
      </c>
      <c r="N842" s="128">
        <f t="shared" si="19"/>
        <v>4.0000000000000001E-3</v>
      </c>
      <c r="P842" s="468"/>
    </row>
    <row r="843" spans="1:16" x14ac:dyDescent="0.2">
      <c r="A843" s="199"/>
      <c r="B843" s="199"/>
      <c r="C843" s="199"/>
      <c r="D843" s="199"/>
      <c r="E843" s="199" t="s">
        <v>80</v>
      </c>
      <c r="F843" s="200">
        <v>2.4E-2</v>
      </c>
      <c r="G843" s="200">
        <v>1</v>
      </c>
      <c r="H843" s="200"/>
      <c r="I843" s="200" t="s">
        <v>21</v>
      </c>
      <c r="J843" s="200" t="s">
        <v>21</v>
      </c>
      <c r="K843" s="200" t="s">
        <v>21</v>
      </c>
      <c r="L843" s="200">
        <v>52.48</v>
      </c>
      <c r="M843" s="181">
        <v>12</v>
      </c>
      <c r="N843" s="128">
        <f>F843*M843</f>
        <v>0.28800000000000003</v>
      </c>
      <c r="P843" s="468"/>
    </row>
    <row r="844" spans="1:16" x14ac:dyDescent="0.2">
      <c r="A844" s="199"/>
      <c r="B844" s="199"/>
      <c r="C844" s="199"/>
      <c r="D844" s="199"/>
      <c r="E844" s="199" t="s">
        <v>334</v>
      </c>
      <c r="F844" s="200">
        <v>0.7</v>
      </c>
      <c r="G844" s="200"/>
      <c r="H844" s="200"/>
      <c r="I844" s="200" t="s">
        <v>21</v>
      </c>
      <c r="J844" s="200">
        <v>6.99</v>
      </c>
      <c r="K844" s="200" t="s">
        <v>21</v>
      </c>
      <c r="L844" s="200">
        <v>9.06</v>
      </c>
      <c r="M844" s="181">
        <v>140</v>
      </c>
      <c r="N844" s="128">
        <f t="shared" si="19"/>
        <v>9.8000000000000004E-2</v>
      </c>
      <c r="P844" s="468"/>
    </row>
    <row r="845" spans="1:16" x14ac:dyDescent="0.2">
      <c r="A845" s="199"/>
      <c r="B845" s="199"/>
      <c r="C845" s="199"/>
      <c r="D845" s="199"/>
      <c r="E845" s="199" t="s">
        <v>51</v>
      </c>
      <c r="F845" s="200">
        <v>108</v>
      </c>
      <c r="G845" s="200"/>
      <c r="H845" s="200"/>
      <c r="I845" s="200">
        <v>1.28</v>
      </c>
      <c r="J845" s="200">
        <v>0.26</v>
      </c>
      <c r="K845" s="200">
        <v>10.43</v>
      </c>
      <c r="L845" s="200">
        <v>375.43</v>
      </c>
      <c r="M845" s="181">
        <v>35</v>
      </c>
      <c r="N845" s="128">
        <f t="shared" si="19"/>
        <v>3.78</v>
      </c>
      <c r="P845" s="468"/>
    </row>
    <row r="846" spans="1:16" x14ac:dyDescent="0.2">
      <c r="A846" s="199"/>
      <c r="B846" s="199"/>
      <c r="C846" s="199"/>
      <c r="D846" s="199"/>
      <c r="E846" s="199" t="s">
        <v>92</v>
      </c>
      <c r="F846" s="200">
        <v>0.252</v>
      </c>
      <c r="G846" s="200" t="s">
        <v>335</v>
      </c>
      <c r="H846" s="200"/>
      <c r="I846" s="200">
        <v>1.59</v>
      </c>
      <c r="J846" s="200">
        <v>1.28</v>
      </c>
      <c r="K846" s="200">
        <v>7.5999999999999998E-2</v>
      </c>
      <c r="L846" s="204">
        <v>17.07</v>
      </c>
      <c r="M846" s="181">
        <v>12</v>
      </c>
      <c r="N846" s="128">
        <f>F846*M846</f>
        <v>3.024</v>
      </c>
      <c r="P846" s="468"/>
    </row>
    <row r="847" spans="1:16" ht="11.25" customHeight="1" x14ac:dyDescent="0.2">
      <c r="A847" s="199"/>
      <c r="B847" s="199"/>
      <c r="C847" s="199"/>
      <c r="D847" s="199"/>
      <c r="E847" s="199" t="s">
        <v>23</v>
      </c>
      <c r="F847" s="200">
        <v>7.5</v>
      </c>
      <c r="G847" s="200"/>
      <c r="H847" s="200"/>
      <c r="I847" s="200">
        <v>0.06</v>
      </c>
      <c r="J847" s="200">
        <v>5.43</v>
      </c>
      <c r="K847" s="200">
        <v>0.06</v>
      </c>
      <c r="L847" s="204">
        <v>49.8</v>
      </c>
      <c r="M847" s="181">
        <v>670</v>
      </c>
      <c r="N847" s="128">
        <f t="shared" si="19"/>
        <v>5.0250000000000004</v>
      </c>
      <c r="P847" s="468"/>
    </row>
    <row r="848" spans="1:16" x14ac:dyDescent="0.2">
      <c r="A848" s="432"/>
      <c r="B848" s="409" t="s">
        <v>462</v>
      </c>
      <c r="C848" s="409">
        <v>100</v>
      </c>
      <c r="D848" s="409">
        <v>100</v>
      </c>
      <c r="E848" s="432" t="s">
        <v>466</v>
      </c>
      <c r="F848" s="432">
        <v>100</v>
      </c>
      <c r="G848" s="432">
        <v>100</v>
      </c>
      <c r="H848" s="396"/>
      <c r="I848" s="432">
        <v>0.2</v>
      </c>
      <c r="J848" s="432">
        <v>5.4</v>
      </c>
      <c r="K848" s="432">
        <v>32</v>
      </c>
      <c r="L848" s="432">
        <v>144</v>
      </c>
      <c r="M848" s="72">
        <v>500</v>
      </c>
      <c r="N848" s="128">
        <f t="shared" si="19"/>
        <v>50</v>
      </c>
      <c r="P848" s="468"/>
    </row>
    <row r="849" spans="1:16" ht="11.25" customHeight="1" x14ac:dyDescent="0.2">
      <c r="A849" s="532" t="s">
        <v>134</v>
      </c>
      <c r="B849" s="558"/>
      <c r="C849" s="392"/>
      <c r="D849" s="392"/>
      <c r="E849" s="77"/>
      <c r="F849" s="77"/>
      <c r="G849" s="77"/>
      <c r="H849" s="418"/>
      <c r="I849" s="88" t="e">
        <f>I848+#REF!+#REF!+#REF!+#REF!+#REF!+#REF!+#REF!</f>
        <v>#REF!</v>
      </c>
      <c r="J849" s="88" t="e">
        <f>J848+#REF!+#REF!+#REF!+#REF!+#REF!+#REF!+#REF!</f>
        <v>#REF!</v>
      </c>
      <c r="K849" s="88" t="e">
        <f>K848+#REF!+#REF!+#REF!+#REF!+#REF!+#REF!+#REF!</f>
        <v>#REF!</v>
      </c>
      <c r="L849" s="88" t="e">
        <f>L848+#REF!+#REF!+#REF!+#REF!+#REF!+#REF!+#REF!</f>
        <v>#REF!</v>
      </c>
      <c r="M849" s="77"/>
      <c r="N849" s="129">
        <f>SUM(N812:N848)</f>
        <v>180.11945</v>
      </c>
      <c r="P849" s="468"/>
    </row>
    <row r="850" spans="1:16" ht="11.25" customHeight="1" x14ac:dyDescent="0.2">
      <c r="A850" s="617" t="s">
        <v>85</v>
      </c>
      <c r="B850" s="618"/>
      <c r="C850" s="434"/>
      <c r="D850" s="434"/>
      <c r="E850" s="435"/>
      <c r="F850" s="435"/>
      <c r="G850" s="435"/>
      <c r="H850" s="436"/>
      <c r="I850" s="440" t="e">
        <f>I849+I810</f>
        <v>#REF!</v>
      </c>
      <c r="J850" s="440" t="e">
        <f>J849+J810</f>
        <v>#REF!</v>
      </c>
      <c r="K850" s="440" t="e">
        <f>K849+K810</f>
        <v>#REF!</v>
      </c>
      <c r="L850" s="440" t="e">
        <f>L849+L810</f>
        <v>#REF!</v>
      </c>
      <c r="M850" s="440"/>
      <c r="N850" s="438">
        <f>N849+N810</f>
        <v>293.50144999999998</v>
      </c>
      <c r="P850" s="468"/>
    </row>
    <row r="851" spans="1:16" ht="20.399999999999999" x14ac:dyDescent="0.2">
      <c r="A851" s="418" t="s">
        <v>1</v>
      </c>
      <c r="B851" s="391" t="s">
        <v>2</v>
      </c>
      <c r="C851" s="391"/>
      <c r="D851" s="391"/>
      <c r="E851" s="418" t="s">
        <v>3</v>
      </c>
      <c r="F851" s="418" t="s">
        <v>4</v>
      </c>
      <c r="G851" s="418" t="s">
        <v>5</v>
      </c>
      <c r="H851" s="418" t="s">
        <v>6</v>
      </c>
      <c r="I851" s="418" t="s">
        <v>7</v>
      </c>
      <c r="J851" s="418" t="s">
        <v>8</v>
      </c>
      <c r="K851" s="418" t="s">
        <v>9</v>
      </c>
      <c r="L851" s="418" t="s">
        <v>10</v>
      </c>
      <c r="M851" s="72" t="s">
        <v>11</v>
      </c>
      <c r="N851" s="128"/>
      <c r="P851" s="468"/>
    </row>
    <row r="852" spans="1:16" ht="16.5" customHeight="1" x14ac:dyDescent="0.2">
      <c r="A852" s="629" t="s">
        <v>355</v>
      </c>
      <c r="B852" s="630"/>
      <c r="C852" s="429"/>
      <c r="D852" s="429"/>
      <c r="E852" s="113"/>
      <c r="F852" s="113"/>
      <c r="G852" s="113"/>
      <c r="H852" s="92"/>
      <c r="I852" s="114"/>
      <c r="J852" s="114"/>
      <c r="K852" s="114"/>
      <c r="L852" s="114"/>
      <c r="M852" s="72"/>
      <c r="N852" s="128"/>
      <c r="P852" s="468"/>
    </row>
    <row r="853" spans="1:16" ht="11.25" customHeight="1" x14ac:dyDescent="0.2">
      <c r="A853" s="551" t="s">
        <v>14</v>
      </c>
      <c r="B853" s="552"/>
      <c r="C853" s="384"/>
      <c r="D853" s="384"/>
      <c r="E853" s="92"/>
      <c r="F853" s="92"/>
      <c r="G853" s="92"/>
      <c r="H853" s="92"/>
      <c r="I853" s="92"/>
      <c r="J853" s="92"/>
      <c r="K853" s="92"/>
      <c r="L853" s="92"/>
      <c r="M853" s="72"/>
      <c r="N853" s="128"/>
      <c r="P853" s="468"/>
    </row>
    <row r="854" spans="1:16" ht="22.5" customHeight="1" x14ac:dyDescent="0.2">
      <c r="A854" s="92" t="s">
        <v>216</v>
      </c>
      <c r="B854" s="536" t="s">
        <v>217</v>
      </c>
      <c r="C854" s="390"/>
      <c r="D854" s="390"/>
      <c r="E854" s="92" t="s">
        <v>218</v>
      </c>
      <c r="F854" s="92">
        <v>13</v>
      </c>
      <c r="G854" s="92">
        <v>12</v>
      </c>
      <c r="H854" s="92"/>
      <c r="I854" s="92">
        <v>3.64</v>
      </c>
      <c r="J854" s="92">
        <v>3.6</v>
      </c>
      <c r="K854" s="92"/>
      <c r="L854" s="92">
        <v>47.31</v>
      </c>
      <c r="M854" s="72">
        <v>650</v>
      </c>
      <c r="N854" s="128">
        <f t="shared" si="19"/>
        <v>8.4499999999999993</v>
      </c>
      <c r="P854" s="468"/>
    </row>
    <row r="855" spans="1:16" x14ac:dyDescent="0.2">
      <c r="A855" s="92"/>
      <c r="B855" s="536"/>
      <c r="C855" s="390"/>
      <c r="D855" s="390"/>
      <c r="E855" s="92" t="s">
        <v>92</v>
      </c>
      <c r="F855" s="115">
        <v>1.56</v>
      </c>
      <c r="G855" s="92">
        <v>55.55</v>
      </c>
      <c r="H855" s="92"/>
      <c r="I855" s="92">
        <v>8.26</v>
      </c>
      <c r="J855" s="92">
        <v>6.5</v>
      </c>
      <c r="K855" s="92">
        <v>0.39500000000000002</v>
      </c>
      <c r="L855" s="92">
        <v>88.78</v>
      </c>
      <c r="M855" s="72">
        <v>12</v>
      </c>
      <c r="N855" s="128">
        <f>F855*M855</f>
        <v>18.72</v>
      </c>
      <c r="P855" s="468"/>
    </row>
    <row r="856" spans="1:16" x14ac:dyDescent="0.2">
      <c r="A856" s="92"/>
      <c r="B856" s="390"/>
      <c r="C856" s="390"/>
      <c r="D856" s="390"/>
      <c r="E856" s="432" t="s">
        <v>19</v>
      </c>
      <c r="F856" s="92">
        <v>25</v>
      </c>
      <c r="G856" s="92">
        <v>25</v>
      </c>
      <c r="H856" s="92"/>
      <c r="I856" s="92">
        <v>2.37</v>
      </c>
      <c r="J856" s="92">
        <v>2.71</v>
      </c>
      <c r="K856" s="92">
        <v>3.98</v>
      </c>
      <c r="L856" s="92">
        <v>49.13</v>
      </c>
      <c r="M856" s="72">
        <v>65</v>
      </c>
      <c r="N856" s="128">
        <f t="shared" si="19"/>
        <v>1.625</v>
      </c>
      <c r="P856" s="468"/>
    </row>
    <row r="857" spans="1:16" x14ac:dyDescent="0.2">
      <c r="A857" s="92"/>
      <c r="B857" s="390"/>
      <c r="C857" s="390"/>
      <c r="D857" s="390"/>
      <c r="E857" s="92" t="s">
        <v>219</v>
      </c>
      <c r="F857" s="92">
        <v>0.25</v>
      </c>
      <c r="G857" s="92">
        <v>0.25</v>
      </c>
      <c r="H857" s="92"/>
      <c r="I857" s="92"/>
      <c r="J857" s="92"/>
      <c r="K857" s="92"/>
      <c r="L857" s="92"/>
      <c r="M857" s="72">
        <v>16</v>
      </c>
      <c r="N857" s="128">
        <f t="shared" si="19"/>
        <v>4.0000000000000001E-3</v>
      </c>
      <c r="P857" s="468"/>
    </row>
    <row r="858" spans="1:16" x14ac:dyDescent="0.2">
      <c r="A858" s="92"/>
      <c r="B858" s="390"/>
      <c r="C858" s="390" t="s">
        <v>221</v>
      </c>
      <c r="D858" s="390" t="s">
        <v>221</v>
      </c>
      <c r="E858" s="92" t="s">
        <v>33</v>
      </c>
      <c r="F858" s="92">
        <v>7</v>
      </c>
      <c r="G858" s="92">
        <v>4</v>
      </c>
      <c r="H858" s="92"/>
      <c r="I858" s="92">
        <v>0.03</v>
      </c>
      <c r="J858" s="92">
        <v>2.9</v>
      </c>
      <c r="K858" s="92">
        <v>26.44</v>
      </c>
      <c r="L858" s="92">
        <v>25.88</v>
      </c>
      <c r="M858" s="72">
        <v>670</v>
      </c>
      <c r="N858" s="128">
        <f t="shared" si="19"/>
        <v>4.6900000000000004</v>
      </c>
      <c r="P858" s="468"/>
    </row>
    <row r="859" spans="1:16" ht="11.25" customHeight="1" x14ac:dyDescent="0.2">
      <c r="A859" s="432" t="s">
        <v>127</v>
      </c>
      <c r="B859" s="559" t="s">
        <v>443</v>
      </c>
      <c r="C859" s="396"/>
      <c r="D859" s="396"/>
      <c r="E859" s="432" t="s">
        <v>65</v>
      </c>
      <c r="F859" s="432">
        <v>24.4</v>
      </c>
      <c r="G859" s="432"/>
      <c r="H859" s="396"/>
      <c r="I859" s="432">
        <v>3.78</v>
      </c>
      <c r="J859" s="432">
        <v>0.4</v>
      </c>
      <c r="K859" s="432">
        <v>26.32</v>
      </c>
      <c r="L859" s="432">
        <v>122.6</v>
      </c>
      <c r="M859" s="87">
        <v>40</v>
      </c>
      <c r="N859" s="128">
        <f t="shared" si="19"/>
        <v>0.97599999999999998</v>
      </c>
      <c r="P859" s="468"/>
    </row>
    <row r="860" spans="1:16" x14ac:dyDescent="0.2">
      <c r="A860" s="432"/>
      <c r="B860" s="559"/>
      <c r="C860" s="396"/>
      <c r="D860" s="396"/>
      <c r="E860" s="432" t="s">
        <v>20</v>
      </c>
      <c r="F860" s="432">
        <v>1.7</v>
      </c>
      <c r="G860" s="432"/>
      <c r="H860" s="396"/>
      <c r="I860" s="432" t="s">
        <v>21</v>
      </c>
      <c r="J860" s="432" t="s">
        <v>21</v>
      </c>
      <c r="K860" s="432">
        <v>2.54</v>
      </c>
      <c r="L860" s="432">
        <v>9.6</v>
      </c>
      <c r="M860" s="87">
        <v>80</v>
      </c>
      <c r="N860" s="128">
        <f t="shared" si="19"/>
        <v>0.13600000000000001</v>
      </c>
      <c r="P860" s="468"/>
    </row>
    <row r="861" spans="1:16" x14ac:dyDescent="0.2">
      <c r="A861" s="432"/>
      <c r="B861" s="396"/>
      <c r="C861" s="396"/>
      <c r="D861" s="396"/>
      <c r="E861" s="432" t="s">
        <v>23</v>
      </c>
      <c r="F861" s="432">
        <v>0.7</v>
      </c>
      <c r="G861" s="432"/>
      <c r="H861" s="396"/>
      <c r="I861" s="432">
        <v>0.01</v>
      </c>
      <c r="J861" s="432">
        <v>0.52</v>
      </c>
      <c r="K861" s="432">
        <v>1.7999999999999999E-2</v>
      </c>
      <c r="L861" s="432">
        <v>4.62</v>
      </c>
      <c r="M861" s="87">
        <v>670</v>
      </c>
      <c r="N861" s="128">
        <f t="shared" si="19"/>
        <v>0.46899999999999992</v>
      </c>
      <c r="P861" s="468"/>
    </row>
    <row r="862" spans="1:16" x14ac:dyDescent="0.2">
      <c r="A862" s="432"/>
      <c r="B862" s="396"/>
      <c r="C862" s="396"/>
      <c r="D862" s="396"/>
      <c r="E862" s="432" t="s">
        <v>92</v>
      </c>
      <c r="F862" s="432">
        <v>0.96</v>
      </c>
      <c r="G862" s="432"/>
      <c r="H862" s="396"/>
      <c r="I862" s="432">
        <v>0.66</v>
      </c>
      <c r="J862" s="432">
        <v>0.52</v>
      </c>
      <c r="K862" s="432">
        <v>0.03</v>
      </c>
      <c r="L862" s="432">
        <v>7.1</v>
      </c>
      <c r="M862" s="72">
        <v>12</v>
      </c>
      <c r="N862" s="128">
        <f>F862*M862</f>
        <v>11.52</v>
      </c>
      <c r="P862" s="468"/>
    </row>
    <row r="863" spans="1:16" x14ac:dyDescent="0.2">
      <c r="A863" s="432"/>
      <c r="B863" s="396"/>
      <c r="C863" s="396"/>
      <c r="D863" s="396"/>
      <c r="E863" s="432" t="s">
        <v>22</v>
      </c>
      <c r="F863" s="432">
        <v>0.4</v>
      </c>
      <c r="G863" s="432"/>
      <c r="H863" s="396"/>
      <c r="I863" s="432" t="s">
        <v>21</v>
      </c>
      <c r="J863" s="432" t="s">
        <v>21</v>
      </c>
      <c r="K863" s="432" t="s">
        <v>21</v>
      </c>
      <c r="L863" s="432" t="s">
        <v>21</v>
      </c>
      <c r="M863" s="87">
        <v>16</v>
      </c>
      <c r="N863" s="128">
        <f t="shared" si="19"/>
        <v>6.4000000000000003E-3</v>
      </c>
      <c r="P863" s="468"/>
    </row>
    <row r="864" spans="1:16" x14ac:dyDescent="0.2">
      <c r="A864" s="432"/>
      <c r="B864" s="396"/>
      <c r="C864" s="396">
        <v>50</v>
      </c>
      <c r="D864" s="396">
        <v>50</v>
      </c>
      <c r="E864" s="432" t="s">
        <v>129</v>
      </c>
      <c r="F864" s="432">
        <v>0.7</v>
      </c>
      <c r="G864" s="432"/>
      <c r="H864" s="396"/>
      <c r="I864" s="432" t="s">
        <v>21</v>
      </c>
      <c r="J864" s="432" t="s">
        <v>21</v>
      </c>
      <c r="K864" s="432" t="s">
        <v>21</v>
      </c>
      <c r="L864" s="432" t="s">
        <v>21</v>
      </c>
      <c r="M864" s="87">
        <v>400</v>
      </c>
      <c r="N864" s="128">
        <f t="shared" si="19"/>
        <v>0.28000000000000003</v>
      </c>
      <c r="P864" s="468"/>
    </row>
    <row r="865" spans="1:16" x14ac:dyDescent="0.2">
      <c r="A865" s="432"/>
      <c r="B865" s="396"/>
      <c r="C865" s="396"/>
      <c r="D865" s="396"/>
      <c r="E865" s="432" t="s">
        <v>130</v>
      </c>
      <c r="F865" s="432">
        <v>1.7</v>
      </c>
      <c r="G865" s="432"/>
      <c r="H865" s="396"/>
      <c r="I865" s="432">
        <v>0.17</v>
      </c>
      <c r="J865" s="432">
        <v>0.01</v>
      </c>
      <c r="K865" s="432">
        <v>1.17</v>
      </c>
      <c r="L865" s="432">
        <v>5.67</v>
      </c>
      <c r="M865" s="87">
        <v>40</v>
      </c>
      <c r="N865" s="128">
        <f t="shared" si="19"/>
        <v>6.8000000000000005E-2</v>
      </c>
      <c r="P865" s="468"/>
    </row>
    <row r="866" spans="1:16" x14ac:dyDescent="0.2">
      <c r="A866" s="432"/>
      <c r="B866" s="396"/>
      <c r="C866" s="396"/>
      <c r="D866" s="396"/>
      <c r="E866" s="432" t="s">
        <v>131</v>
      </c>
      <c r="F866" s="432">
        <v>0.25</v>
      </c>
      <c r="G866" s="432"/>
      <c r="H866" s="396"/>
      <c r="I866" s="432"/>
      <c r="J866" s="432">
        <v>0.25</v>
      </c>
      <c r="K866" s="432"/>
      <c r="L866" s="432">
        <v>2.25</v>
      </c>
      <c r="M866" s="87">
        <v>140</v>
      </c>
      <c r="N866" s="128">
        <f t="shared" si="19"/>
        <v>3.5000000000000003E-2</v>
      </c>
      <c r="P866" s="468"/>
    </row>
    <row r="867" spans="1:16" x14ac:dyDescent="0.2">
      <c r="A867" s="432"/>
      <c r="B867" s="396"/>
      <c r="C867" s="396"/>
      <c r="D867" s="396"/>
      <c r="E867" s="432" t="s">
        <v>132</v>
      </c>
      <c r="F867" s="432">
        <v>0.02</v>
      </c>
      <c r="G867" s="432"/>
      <c r="H867" s="396"/>
      <c r="I867" s="432">
        <v>0.11</v>
      </c>
      <c r="J867" s="432">
        <v>0.01</v>
      </c>
      <c r="K867" s="432" t="s">
        <v>21</v>
      </c>
      <c r="L867" s="432">
        <v>2.04</v>
      </c>
      <c r="M867" s="87">
        <v>12</v>
      </c>
      <c r="N867" s="128">
        <f t="shared" si="19"/>
        <v>2.3999999999999998E-4</v>
      </c>
      <c r="P867" s="468"/>
    </row>
    <row r="868" spans="1:16" ht="11.25" customHeight="1" x14ac:dyDescent="0.2">
      <c r="A868" s="92"/>
      <c r="B868" s="529" t="s">
        <v>30</v>
      </c>
      <c r="C868" s="393">
        <v>70</v>
      </c>
      <c r="D868" s="393">
        <v>90</v>
      </c>
      <c r="E868" s="432" t="s">
        <v>31</v>
      </c>
      <c r="F868" s="432">
        <v>80</v>
      </c>
      <c r="G868" s="432">
        <v>80</v>
      </c>
      <c r="H868" s="396"/>
      <c r="I868" s="432">
        <v>6.96</v>
      </c>
      <c r="J868" s="432">
        <v>1.2</v>
      </c>
      <c r="K868" s="432">
        <v>32.96</v>
      </c>
      <c r="L868" s="432">
        <v>181</v>
      </c>
      <c r="M868" s="72">
        <v>60</v>
      </c>
      <c r="N868" s="128">
        <f t="shared" si="19"/>
        <v>4.8</v>
      </c>
      <c r="P868" s="468"/>
    </row>
    <row r="869" spans="1:16" x14ac:dyDescent="0.2">
      <c r="A869" s="92"/>
      <c r="B869" s="560"/>
      <c r="C869" s="394">
        <v>10</v>
      </c>
      <c r="D869" s="394">
        <v>10</v>
      </c>
      <c r="E869" s="432" t="s">
        <v>32</v>
      </c>
      <c r="F869" s="432">
        <v>10</v>
      </c>
      <c r="G869" s="432"/>
      <c r="H869" s="396"/>
      <c r="I869" s="432">
        <v>2.68</v>
      </c>
      <c r="J869" s="432">
        <v>2.57</v>
      </c>
      <c r="K869" s="432" t="s">
        <v>21</v>
      </c>
      <c r="L869" s="432">
        <v>33.79</v>
      </c>
      <c r="M869" s="72">
        <v>650</v>
      </c>
      <c r="N869" s="128">
        <f t="shared" si="19"/>
        <v>6.5</v>
      </c>
      <c r="P869" s="468"/>
    </row>
    <row r="870" spans="1:16" x14ac:dyDescent="0.2">
      <c r="A870" s="92"/>
      <c r="B870" s="395"/>
      <c r="C870" s="395">
        <v>10</v>
      </c>
      <c r="D870" s="395">
        <v>10</v>
      </c>
      <c r="E870" s="432" t="s">
        <v>33</v>
      </c>
      <c r="F870" s="432">
        <v>10</v>
      </c>
      <c r="G870" s="432"/>
      <c r="H870" s="396"/>
      <c r="I870" s="432">
        <v>0.08</v>
      </c>
      <c r="J870" s="432">
        <v>7.25</v>
      </c>
      <c r="K870" s="432">
        <v>0.26</v>
      </c>
      <c r="L870" s="432">
        <v>66.099999999999994</v>
      </c>
      <c r="M870" s="72">
        <v>670</v>
      </c>
      <c r="N870" s="128">
        <f t="shared" si="19"/>
        <v>6.7</v>
      </c>
      <c r="P870" s="468"/>
    </row>
    <row r="871" spans="1:16" x14ac:dyDescent="0.2">
      <c r="A871" s="92" t="s">
        <v>230</v>
      </c>
      <c r="B871" s="537" t="s">
        <v>463</v>
      </c>
      <c r="C871" s="400"/>
      <c r="D871" s="400"/>
      <c r="E871" s="92" t="s">
        <v>232</v>
      </c>
      <c r="F871" s="92">
        <v>1</v>
      </c>
      <c r="G871" s="92"/>
      <c r="H871" s="92"/>
      <c r="I871" s="92">
        <v>1</v>
      </c>
      <c r="J871" s="92"/>
      <c r="K871" s="92" t="s">
        <v>21</v>
      </c>
      <c r="L871" s="92" t="s">
        <v>21</v>
      </c>
      <c r="M871" s="72">
        <v>688</v>
      </c>
      <c r="N871" s="128">
        <f t="shared" si="19"/>
        <v>0.68799999999999994</v>
      </c>
      <c r="P871" s="468"/>
    </row>
    <row r="872" spans="1:16" x14ac:dyDescent="0.2">
      <c r="A872" s="92"/>
      <c r="B872" s="538"/>
      <c r="C872" s="401">
        <v>200</v>
      </c>
      <c r="D872" s="401">
        <v>200</v>
      </c>
      <c r="E872" s="92" t="s">
        <v>45</v>
      </c>
      <c r="F872" s="92">
        <v>20</v>
      </c>
      <c r="G872" s="92"/>
      <c r="H872" s="92"/>
      <c r="I872" s="92" t="s">
        <v>21</v>
      </c>
      <c r="J872" s="92">
        <v>14.9</v>
      </c>
      <c r="K872" s="92" t="s">
        <v>21</v>
      </c>
      <c r="L872" s="92">
        <v>56.8</v>
      </c>
      <c r="M872" s="72">
        <v>80</v>
      </c>
      <c r="N872" s="128">
        <f t="shared" si="19"/>
        <v>1.6</v>
      </c>
      <c r="P872" s="468"/>
    </row>
    <row r="873" spans="1:16" ht="20.399999999999999" x14ac:dyDescent="0.2">
      <c r="A873" s="92"/>
      <c r="B873" s="390" t="s">
        <v>146</v>
      </c>
      <c r="C873" s="390">
        <v>120</v>
      </c>
      <c r="D873" s="390">
        <v>120</v>
      </c>
      <c r="E873" s="92" t="s">
        <v>233</v>
      </c>
      <c r="F873" s="92">
        <v>120</v>
      </c>
      <c r="G873" s="92">
        <v>120</v>
      </c>
      <c r="H873" s="92">
        <v>120</v>
      </c>
      <c r="I873" s="92">
        <v>0.96</v>
      </c>
      <c r="J873" s="92">
        <v>0.27</v>
      </c>
      <c r="K873" s="92">
        <v>7.19</v>
      </c>
      <c r="L873" s="116">
        <v>35.520000000000003</v>
      </c>
      <c r="M873" s="72">
        <v>280</v>
      </c>
      <c r="N873" s="128">
        <f t="shared" si="19"/>
        <v>33.6</v>
      </c>
      <c r="P873" s="468"/>
    </row>
    <row r="874" spans="1:16" x14ac:dyDescent="0.2">
      <c r="A874" s="432" t="s">
        <v>38</v>
      </c>
      <c r="B874" s="409" t="s">
        <v>437</v>
      </c>
      <c r="C874" s="409">
        <v>100</v>
      </c>
      <c r="D874" s="409">
        <v>100</v>
      </c>
      <c r="E874" s="432" t="s">
        <v>437</v>
      </c>
      <c r="F874" s="432">
        <v>200</v>
      </c>
      <c r="G874" s="432">
        <v>100</v>
      </c>
      <c r="H874" s="396">
        <v>100</v>
      </c>
      <c r="I874" s="432"/>
      <c r="J874" s="432"/>
      <c r="K874" s="432">
        <v>19</v>
      </c>
      <c r="L874" s="432">
        <v>75</v>
      </c>
      <c r="M874" s="72">
        <v>80</v>
      </c>
      <c r="N874" s="128">
        <f t="shared" si="19"/>
        <v>16</v>
      </c>
      <c r="P874" s="468"/>
    </row>
    <row r="875" spans="1:16" x14ac:dyDescent="0.2">
      <c r="A875" s="92"/>
      <c r="B875" s="428" t="s">
        <v>40</v>
      </c>
      <c r="C875" s="428"/>
      <c r="D875" s="428"/>
      <c r="E875" s="92"/>
      <c r="F875" s="92"/>
      <c r="G875" s="92"/>
      <c r="H875" s="92"/>
      <c r="I875" s="120" t="e">
        <f>I874+I873+#REF!+#REF!+#REF!+#REF!</f>
        <v>#REF!</v>
      </c>
      <c r="J875" s="120" t="e">
        <f>J874+J873+#REF!+#REF!+#REF!+#REF!</f>
        <v>#REF!</v>
      </c>
      <c r="K875" s="120" t="e">
        <f>K874+K873+#REF!+#REF!+#REF!+#REF!</f>
        <v>#REF!</v>
      </c>
      <c r="L875" s="120" t="e">
        <f>L874+L873+#REF!+#REF!+#REF!+#REF!</f>
        <v>#REF!</v>
      </c>
      <c r="M875" s="120"/>
      <c r="N875" s="461">
        <f>SUM(N854:N874)</f>
        <v>116.86763999999999</v>
      </c>
      <c r="P875" s="468"/>
    </row>
    <row r="876" spans="1:16" ht="11.25" customHeight="1" x14ac:dyDescent="0.2">
      <c r="A876" s="551" t="s">
        <v>41</v>
      </c>
      <c r="B876" s="552"/>
      <c r="C876" s="384"/>
      <c r="D876" s="384"/>
      <c r="E876" s="92"/>
      <c r="F876" s="92"/>
      <c r="G876" s="92"/>
      <c r="H876" s="92"/>
      <c r="I876" s="119"/>
      <c r="J876" s="119"/>
      <c r="K876" s="119"/>
      <c r="L876" s="119"/>
      <c r="M876" s="72"/>
      <c r="N876" s="129">
        <f t="shared" ref="N876:N918" si="20">F876*M876/1000</f>
        <v>0</v>
      </c>
      <c r="P876" s="468"/>
    </row>
    <row r="877" spans="1:16" ht="11.25" customHeight="1" x14ac:dyDescent="0.2">
      <c r="A877" s="92" t="s">
        <v>311</v>
      </c>
      <c r="B877" s="537" t="s">
        <v>312</v>
      </c>
      <c r="C877" s="400"/>
      <c r="D877" s="400"/>
      <c r="E877" s="92" t="s">
        <v>51</v>
      </c>
      <c r="F877" s="92">
        <v>116</v>
      </c>
      <c r="G877" s="92">
        <v>84</v>
      </c>
      <c r="H877" s="92"/>
      <c r="I877" s="102">
        <v>2.3199999999999998</v>
      </c>
      <c r="J877" s="92">
        <v>0.33</v>
      </c>
      <c r="K877" s="92">
        <v>14.69</v>
      </c>
      <c r="L877" s="108">
        <v>66.819999999999993</v>
      </c>
      <c r="M877" s="72">
        <v>35</v>
      </c>
      <c r="N877" s="128">
        <f t="shared" si="20"/>
        <v>4.0599999999999996</v>
      </c>
      <c r="P877" s="468"/>
    </row>
    <row r="878" spans="1:16" x14ac:dyDescent="0.2">
      <c r="A878" s="92"/>
      <c r="B878" s="555"/>
      <c r="C878" s="410">
        <v>80</v>
      </c>
      <c r="D878" s="410">
        <v>120</v>
      </c>
      <c r="E878" s="92" t="s">
        <v>53</v>
      </c>
      <c r="F878" s="92">
        <v>20.2</v>
      </c>
      <c r="G878" s="92">
        <v>17</v>
      </c>
      <c r="H878" s="92"/>
      <c r="I878" s="92">
        <v>0.34</v>
      </c>
      <c r="J878" s="92" t="s">
        <v>21</v>
      </c>
      <c r="K878" s="92">
        <v>8.26</v>
      </c>
      <c r="L878" s="108">
        <v>8.26</v>
      </c>
      <c r="M878" s="72">
        <v>40</v>
      </c>
      <c r="N878" s="128">
        <f t="shared" si="20"/>
        <v>0.80800000000000005</v>
      </c>
      <c r="P878" s="468"/>
    </row>
    <row r="879" spans="1:16" x14ac:dyDescent="0.2">
      <c r="A879" s="92"/>
      <c r="B879" s="538"/>
      <c r="C879" s="401"/>
      <c r="D879" s="401"/>
      <c r="E879" s="92" t="s">
        <v>52</v>
      </c>
      <c r="F879" s="92">
        <v>10</v>
      </c>
      <c r="G879" s="92">
        <v>10</v>
      </c>
      <c r="H879" s="92"/>
      <c r="I879" s="92" t="s">
        <v>21</v>
      </c>
      <c r="J879" s="92">
        <v>9.98</v>
      </c>
      <c r="K879" s="92" t="s">
        <v>21</v>
      </c>
      <c r="L879" s="102">
        <v>89.9</v>
      </c>
      <c r="M879" s="72">
        <v>140</v>
      </c>
      <c r="N879" s="128">
        <f t="shared" si="20"/>
        <v>1.4</v>
      </c>
      <c r="P879" s="468"/>
    </row>
    <row r="880" spans="1:16" x14ac:dyDescent="0.2">
      <c r="A880" s="92"/>
      <c r="B880" s="390"/>
      <c r="C880" s="390"/>
      <c r="D880" s="390"/>
      <c r="E880" s="92" t="s">
        <v>22</v>
      </c>
      <c r="F880" s="92">
        <v>1</v>
      </c>
      <c r="G880" s="92">
        <v>1</v>
      </c>
      <c r="H880" s="92"/>
      <c r="I880" s="92" t="s">
        <v>21</v>
      </c>
      <c r="J880" s="92" t="s">
        <v>21</v>
      </c>
      <c r="K880" s="92" t="s">
        <v>21</v>
      </c>
      <c r="L880" s="108">
        <v>13.5</v>
      </c>
      <c r="M880" s="72">
        <v>16</v>
      </c>
      <c r="N880" s="128">
        <f t="shared" si="20"/>
        <v>1.6E-2</v>
      </c>
      <c r="P880" s="468"/>
    </row>
    <row r="881" spans="1:16" x14ac:dyDescent="0.2">
      <c r="A881" s="92"/>
      <c r="B881" s="390"/>
      <c r="C881" s="390"/>
      <c r="D881" s="390"/>
      <c r="E881" s="92" t="s">
        <v>54</v>
      </c>
      <c r="F881" s="92">
        <v>31.3</v>
      </c>
      <c r="G881" s="92">
        <v>25</v>
      </c>
      <c r="H881" s="92"/>
      <c r="I881" s="92">
        <v>0.25</v>
      </c>
      <c r="J881" s="92">
        <v>0.03</v>
      </c>
      <c r="K881" s="92">
        <v>0.71</v>
      </c>
      <c r="L881" s="92">
        <v>3.3</v>
      </c>
      <c r="M881" s="72">
        <v>137</v>
      </c>
      <c r="N881" s="128">
        <f t="shared" si="20"/>
        <v>4.2881</v>
      </c>
      <c r="P881" s="468"/>
    </row>
    <row r="882" spans="1:16" x14ac:dyDescent="0.2">
      <c r="A882" s="92"/>
      <c r="B882" s="390"/>
      <c r="C882" s="390"/>
      <c r="D882" s="390"/>
      <c r="E882" s="92" t="s">
        <v>44</v>
      </c>
      <c r="F882" s="92">
        <v>12.6</v>
      </c>
      <c r="G882" s="92">
        <v>10</v>
      </c>
      <c r="H882" s="92"/>
      <c r="I882" s="92">
        <v>0.13</v>
      </c>
      <c r="J882" s="92">
        <v>0.01</v>
      </c>
      <c r="K882" s="92">
        <v>0.71</v>
      </c>
      <c r="L882" s="92">
        <v>4.0999999999999996</v>
      </c>
      <c r="M882" s="72">
        <v>45</v>
      </c>
      <c r="N882" s="128">
        <f t="shared" si="20"/>
        <v>0.56699999999999995</v>
      </c>
      <c r="P882" s="468"/>
    </row>
    <row r="883" spans="1:16" ht="22.5" customHeight="1" x14ac:dyDescent="0.2">
      <c r="A883" s="92" t="s">
        <v>234</v>
      </c>
      <c r="B883" s="536" t="s">
        <v>235</v>
      </c>
      <c r="C883" s="390" t="s">
        <v>58</v>
      </c>
      <c r="D883" s="390" t="s">
        <v>58</v>
      </c>
      <c r="E883" s="92" t="s">
        <v>113</v>
      </c>
      <c r="F883" s="92">
        <v>25</v>
      </c>
      <c r="G883" s="92">
        <v>25</v>
      </c>
      <c r="H883" s="92"/>
      <c r="I883" s="108">
        <v>2.75</v>
      </c>
      <c r="J883" s="108">
        <v>1.5</v>
      </c>
      <c r="K883" s="108">
        <v>12.92</v>
      </c>
      <c r="L883" s="108">
        <v>74.61</v>
      </c>
      <c r="M883" s="72">
        <v>53</v>
      </c>
      <c r="N883" s="128">
        <f t="shared" si="20"/>
        <v>1.325</v>
      </c>
      <c r="P883" s="468"/>
    </row>
    <row r="884" spans="1:16" x14ac:dyDescent="0.2">
      <c r="A884" s="92"/>
      <c r="B884" s="536"/>
      <c r="C884" s="390"/>
      <c r="D884" s="390"/>
      <c r="E884" s="92" t="s">
        <v>44</v>
      </c>
      <c r="F884" s="92">
        <v>12.5</v>
      </c>
      <c r="G884" s="92">
        <v>10</v>
      </c>
      <c r="H884" s="92"/>
      <c r="I884" s="108">
        <v>0.13</v>
      </c>
      <c r="J884" s="108">
        <v>0.01</v>
      </c>
      <c r="K884" s="108">
        <v>0.71</v>
      </c>
      <c r="L884" s="108">
        <v>3.3</v>
      </c>
      <c r="M884" s="72">
        <v>45</v>
      </c>
      <c r="N884" s="128">
        <f t="shared" si="20"/>
        <v>0.5625</v>
      </c>
      <c r="P884" s="468"/>
    </row>
    <row r="885" spans="1:16" x14ac:dyDescent="0.2">
      <c r="A885" s="92"/>
      <c r="B885" s="390"/>
      <c r="C885" s="390"/>
      <c r="D885" s="390"/>
      <c r="E885" s="92" t="s">
        <v>53</v>
      </c>
      <c r="F885" s="92">
        <v>12</v>
      </c>
      <c r="G885" s="92">
        <v>10</v>
      </c>
      <c r="H885" s="92"/>
      <c r="I885" s="108">
        <v>0.14000000000000001</v>
      </c>
      <c r="J885" s="108" t="s">
        <v>21</v>
      </c>
      <c r="K885" s="108">
        <v>0.91</v>
      </c>
      <c r="L885" s="108">
        <v>4.0999999999999996</v>
      </c>
      <c r="M885" s="72">
        <v>40</v>
      </c>
      <c r="N885" s="128">
        <f t="shared" si="20"/>
        <v>0.48</v>
      </c>
      <c r="P885" s="468"/>
    </row>
    <row r="886" spans="1:16" x14ac:dyDescent="0.2">
      <c r="A886" s="92"/>
      <c r="B886" s="390"/>
      <c r="C886" s="390"/>
      <c r="D886" s="390"/>
      <c r="E886" s="92" t="s">
        <v>51</v>
      </c>
      <c r="F886" s="92">
        <v>100</v>
      </c>
      <c r="G886" s="92">
        <v>75</v>
      </c>
      <c r="H886" s="92"/>
      <c r="I886" s="92">
        <v>2</v>
      </c>
      <c r="J886" s="92">
        <v>0.28000000000000003</v>
      </c>
      <c r="K886" s="92">
        <v>12.45</v>
      </c>
      <c r="L886" s="92">
        <v>57.61</v>
      </c>
      <c r="M886" s="72">
        <v>35</v>
      </c>
      <c r="N886" s="128">
        <f t="shared" si="20"/>
        <v>3.5</v>
      </c>
      <c r="P886" s="468"/>
    </row>
    <row r="887" spans="1:16" x14ac:dyDescent="0.2">
      <c r="A887" s="92"/>
      <c r="B887" s="390"/>
      <c r="C887" s="390"/>
      <c r="D887" s="390"/>
      <c r="E887" s="92" t="s">
        <v>23</v>
      </c>
      <c r="F887" s="92">
        <v>5</v>
      </c>
      <c r="G887" s="92">
        <v>5</v>
      </c>
      <c r="H887" s="92"/>
      <c r="I887" s="108">
        <v>0.04</v>
      </c>
      <c r="J887" s="108">
        <v>3.6</v>
      </c>
      <c r="K887" s="108">
        <v>0.06</v>
      </c>
      <c r="L887" s="108">
        <v>33.049999999999997</v>
      </c>
      <c r="M887" s="72">
        <v>670</v>
      </c>
      <c r="N887" s="128">
        <f t="shared" si="20"/>
        <v>3.35</v>
      </c>
      <c r="P887" s="468"/>
    </row>
    <row r="888" spans="1:16" x14ac:dyDescent="0.2">
      <c r="A888" s="92"/>
      <c r="B888" s="390"/>
      <c r="C888" s="390"/>
      <c r="D888" s="390"/>
      <c r="E888" s="92" t="s">
        <v>56</v>
      </c>
      <c r="F888" s="92">
        <v>40</v>
      </c>
      <c r="G888" s="92">
        <v>40</v>
      </c>
      <c r="H888" s="92"/>
      <c r="I888" s="108">
        <v>10.4</v>
      </c>
      <c r="J888" s="108">
        <v>6.48</v>
      </c>
      <c r="K888" s="108" t="s">
        <v>21</v>
      </c>
      <c r="L888" s="108">
        <v>88.29</v>
      </c>
      <c r="M888" s="72">
        <v>440</v>
      </c>
      <c r="N888" s="128">
        <f t="shared" si="20"/>
        <v>17.600000000000001</v>
      </c>
      <c r="P888" s="468"/>
    </row>
    <row r="889" spans="1:16" ht="22.5" customHeight="1" x14ac:dyDescent="0.2">
      <c r="A889" s="92" t="s">
        <v>205</v>
      </c>
      <c r="B889" s="537" t="s">
        <v>236</v>
      </c>
      <c r="C889" s="400"/>
      <c r="D889" s="400"/>
      <c r="E889" s="92" t="s">
        <v>61</v>
      </c>
      <c r="F889" s="92">
        <v>38.47</v>
      </c>
      <c r="G889" s="92">
        <v>29.47</v>
      </c>
      <c r="H889" s="92"/>
      <c r="I889" s="92">
        <v>6.32</v>
      </c>
      <c r="J889" s="92">
        <v>8.5399999999999991</v>
      </c>
      <c r="K889" s="92"/>
      <c r="L889" s="92">
        <v>90.6</v>
      </c>
      <c r="M889" s="72">
        <v>440</v>
      </c>
      <c r="N889" s="128">
        <f t="shared" si="20"/>
        <v>16.9268</v>
      </c>
      <c r="P889" s="468"/>
    </row>
    <row r="890" spans="1:16" x14ac:dyDescent="0.2">
      <c r="A890" s="92"/>
      <c r="B890" s="538"/>
      <c r="C890" s="401">
        <v>41</v>
      </c>
      <c r="D890" s="401">
        <v>41</v>
      </c>
      <c r="E890" s="92" t="s">
        <v>53</v>
      </c>
      <c r="F890" s="92">
        <v>0.6</v>
      </c>
      <c r="G890" s="92">
        <v>0.6</v>
      </c>
      <c r="H890" s="92"/>
      <c r="I890" s="92" t="s">
        <v>21</v>
      </c>
      <c r="J890" s="92" t="s">
        <v>21</v>
      </c>
      <c r="K890" s="92" t="s">
        <v>21</v>
      </c>
      <c r="L890" s="92">
        <v>0.21</v>
      </c>
      <c r="M890" s="72">
        <v>40</v>
      </c>
      <c r="N890" s="128">
        <f t="shared" si="20"/>
        <v>2.4E-2</v>
      </c>
      <c r="P890" s="468"/>
    </row>
    <row r="891" spans="1:16" x14ac:dyDescent="0.2">
      <c r="A891" s="92"/>
      <c r="B891" s="390"/>
      <c r="C891" s="390"/>
      <c r="D891" s="390"/>
      <c r="E891" s="92" t="s">
        <v>94</v>
      </c>
      <c r="F891" s="92">
        <v>2</v>
      </c>
      <c r="G891" s="92">
        <v>2</v>
      </c>
      <c r="H891" s="92"/>
      <c r="I891" s="92">
        <v>0.22</v>
      </c>
      <c r="J891" s="92">
        <v>0.02</v>
      </c>
      <c r="K891" s="92">
        <v>1.44</v>
      </c>
      <c r="L891" s="92">
        <v>6.62</v>
      </c>
      <c r="M891" s="72">
        <v>100</v>
      </c>
      <c r="N891" s="128">
        <f t="shared" si="20"/>
        <v>0.2</v>
      </c>
      <c r="P891" s="468"/>
    </row>
    <row r="892" spans="1:16" x14ac:dyDescent="0.2">
      <c r="A892" s="92"/>
      <c r="B892" s="390"/>
      <c r="C892" s="390"/>
      <c r="D892" s="390"/>
      <c r="E892" s="92" t="s">
        <v>237</v>
      </c>
      <c r="F892" s="92">
        <v>7</v>
      </c>
      <c r="G892" s="92">
        <v>7</v>
      </c>
      <c r="H892" s="92"/>
      <c r="I892" s="92">
        <v>0.56999999999999995</v>
      </c>
      <c r="J892" s="92">
        <v>0.06</v>
      </c>
      <c r="K892" s="92">
        <v>0.47</v>
      </c>
      <c r="L892" s="92">
        <v>15.82</v>
      </c>
      <c r="M892" s="72">
        <v>51</v>
      </c>
      <c r="N892" s="128">
        <f t="shared" si="20"/>
        <v>0.35699999999999998</v>
      </c>
      <c r="P892" s="468"/>
    </row>
    <row r="893" spans="1:16" x14ac:dyDescent="0.2">
      <c r="A893" s="92"/>
      <c r="B893" s="390"/>
      <c r="C893" s="390"/>
      <c r="D893" s="390"/>
      <c r="E893" s="92" t="s">
        <v>22</v>
      </c>
      <c r="F893" s="92">
        <v>0.6</v>
      </c>
      <c r="G893" s="92">
        <v>0.6</v>
      </c>
      <c r="H893" s="92"/>
      <c r="I893" s="92" t="s">
        <v>21</v>
      </c>
      <c r="J893" s="92" t="s">
        <v>21</v>
      </c>
      <c r="K893" s="92" t="s">
        <v>21</v>
      </c>
      <c r="L893" s="92" t="s">
        <v>21</v>
      </c>
      <c r="M893" s="72">
        <v>16</v>
      </c>
      <c r="N893" s="128">
        <f t="shared" si="20"/>
        <v>9.5999999999999992E-3</v>
      </c>
      <c r="P893" s="468"/>
    </row>
    <row r="894" spans="1:16" x14ac:dyDescent="0.2">
      <c r="A894" s="92"/>
      <c r="B894" s="390"/>
      <c r="C894" s="390"/>
      <c r="D894" s="390"/>
      <c r="E894" s="92" t="s">
        <v>52</v>
      </c>
      <c r="F894" s="92">
        <v>2</v>
      </c>
      <c r="G894" s="92">
        <v>2</v>
      </c>
      <c r="H894" s="92"/>
      <c r="I894" s="92" t="s">
        <v>21</v>
      </c>
      <c r="J894" s="92">
        <v>1.99</v>
      </c>
      <c r="K894" s="92" t="s">
        <v>21</v>
      </c>
      <c r="L894" s="92">
        <v>17.98</v>
      </c>
      <c r="M894" s="72">
        <v>140</v>
      </c>
      <c r="N894" s="128">
        <f t="shared" si="20"/>
        <v>0.28000000000000003</v>
      </c>
      <c r="P894" s="468"/>
    </row>
    <row r="895" spans="1:16" ht="11.25" customHeight="1" x14ac:dyDescent="0.2">
      <c r="A895" s="432" t="s">
        <v>159</v>
      </c>
      <c r="B895" s="529" t="s">
        <v>445</v>
      </c>
      <c r="C895" s="393"/>
      <c r="D895" s="393"/>
      <c r="E895" s="432" t="s">
        <v>446</v>
      </c>
      <c r="F895" s="432">
        <v>33.299999999999997</v>
      </c>
      <c r="G895" s="432"/>
      <c r="H895" s="396"/>
      <c r="I895" s="432">
        <v>5.99</v>
      </c>
      <c r="J895" s="432">
        <v>1.55</v>
      </c>
      <c r="K895" s="432">
        <v>29.76</v>
      </c>
      <c r="L895" s="432">
        <v>157.9</v>
      </c>
      <c r="M895" s="72">
        <v>36</v>
      </c>
      <c r="N895" s="128">
        <f t="shared" si="20"/>
        <v>1.1987999999999999</v>
      </c>
      <c r="P895" s="468"/>
    </row>
    <row r="896" spans="1:16" x14ac:dyDescent="0.2">
      <c r="A896" s="432"/>
      <c r="B896" s="530"/>
      <c r="C896" s="395">
        <v>100</v>
      </c>
      <c r="D896" s="395">
        <v>150</v>
      </c>
      <c r="E896" s="432" t="s">
        <v>23</v>
      </c>
      <c r="F896" s="432">
        <v>5</v>
      </c>
      <c r="G896" s="432"/>
      <c r="H896" s="396"/>
      <c r="I896" s="432">
        <v>0.04</v>
      </c>
      <c r="J896" s="432">
        <v>3.6</v>
      </c>
      <c r="K896" s="432">
        <v>0.13</v>
      </c>
      <c r="L896" s="432">
        <v>33.6</v>
      </c>
      <c r="M896" s="72">
        <v>670</v>
      </c>
      <c r="N896" s="128">
        <f t="shared" si="20"/>
        <v>3.35</v>
      </c>
      <c r="P896" s="468"/>
    </row>
    <row r="897" spans="1:16" x14ac:dyDescent="0.2">
      <c r="A897" s="432"/>
      <c r="B897" s="409"/>
      <c r="C897" s="409"/>
      <c r="D897" s="409"/>
      <c r="E897" s="432" t="s">
        <v>22</v>
      </c>
      <c r="F897" s="432">
        <v>1</v>
      </c>
      <c r="G897" s="432"/>
      <c r="H897" s="396"/>
      <c r="I897" s="432"/>
      <c r="J897" s="432"/>
      <c r="K897" s="432"/>
      <c r="L897" s="432"/>
      <c r="M897" s="72">
        <v>16</v>
      </c>
      <c r="N897" s="128">
        <f t="shared" si="20"/>
        <v>1.6E-2</v>
      </c>
      <c r="P897" s="468"/>
    </row>
    <row r="898" spans="1:16" ht="11.25" customHeight="1" x14ac:dyDescent="0.2">
      <c r="A898" s="92" t="s">
        <v>204</v>
      </c>
      <c r="B898" s="411" t="s">
        <v>120</v>
      </c>
      <c r="C898" s="411"/>
      <c r="D898" s="411"/>
      <c r="E898" s="92" t="s">
        <v>52</v>
      </c>
      <c r="F898" s="92">
        <v>1</v>
      </c>
      <c r="G898" s="92"/>
      <c r="H898" s="92"/>
      <c r="I898" s="92"/>
      <c r="J898" s="92">
        <v>0.99</v>
      </c>
      <c r="K898" s="92"/>
      <c r="L898" s="92">
        <v>8.99</v>
      </c>
      <c r="M898" s="72">
        <v>140</v>
      </c>
      <c r="N898" s="128">
        <f t="shared" si="20"/>
        <v>0.14000000000000001</v>
      </c>
      <c r="P898" s="468"/>
    </row>
    <row r="899" spans="1:16" x14ac:dyDescent="0.2">
      <c r="A899" s="92"/>
      <c r="B899" s="390"/>
      <c r="C899" s="390"/>
      <c r="D899" s="390"/>
      <c r="E899" s="92" t="s">
        <v>65</v>
      </c>
      <c r="F899" s="92">
        <v>2.5</v>
      </c>
      <c r="G899" s="92"/>
      <c r="H899" s="92"/>
      <c r="I899" s="92">
        <v>0.26</v>
      </c>
      <c r="J899" s="92">
        <v>0.02</v>
      </c>
      <c r="K899" s="92">
        <v>1.71</v>
      </c>
      <c r="L899" s="92">
        <v>8.35</v>
      </c>
      <c r="M899" s="72">
        <v>40</v>
      </c>
      <c r="N899" s="128">
        <f t="shared" si="20"/>
        <v>0.1</v>
      </c>
      <c r="P899" s="468"/>
    </row>
    <row r="900" spans="1:16" ht="13.5" customHeight="1" x14ac:dyDescent="0.2">
      <c r="A900" s="92"/>
      <c r="B900" s="390"/>
      <c r="C900" s="390"/>
      <c r="D900" s="390"/>
      <c r="E900" s="92" t="s">
        <v>452</v>
      </c>
      <c r="F900" s="92">
        <v>5</v>
      </c>
      <c r="G900" s="92"/>
      <c r="H900" s="92"/>
      <c r="I900" s="92">
        <v>0.18</v>
      </c>
      <c r="J900" s="92" t="s">
        <v>21</v>
      </c>
      <c r="K900" s="92">
        <v>0.62</v>
      </c>
      <c r="L900" s="92">
        <v>3.4</v>
      </c>
      <c r="M900" s="72">
        <v>175</v>
      </c>
      <c r="N900" s="128">
        <f t="shared" si="20"/>
        <v>0.875</v>
      </c>
      <c r="P900" s="468"/>
    </row>
    <row r="901" spans="1:16" x14ac:dyDescent="0.2">
      <c r="A901" s="92"/>
      <c r="B901" s="390"/>
      <c r="C901" s="390"/>
      <c r="D901" s="390"/>
      <c r="E901" s="92" t="s">
        <v>44</v>
      </c>
      <c r="F901" s="92">
        <v>5</v>
      </c>
      <c r="G901" s="92">
        <v>4</v>
      </c>
      <c r="H901" s="92"/>
      <c r="I901" s="92">
        <v>0.05</v>
      </c>
      <c r="J901" s="92">
        <v>0</v>
      </c>
      <c r="K901" s="92">
        <v>0.28000000000000003</v>
      </c>
      <c r="L901" s="92">
        <v>1.32</v>
      </c>
      <c r="M901" s="72">
        <v>45</v>
      </c>
      <c r="N901" s="128">
        <f t="shared" si="20"/>
        <v>0.22500000000000001</v>
      </c>
      <c r="P901" s="468"/>
    </row>
    <row r="902" spans="1:16" x14ac:dyDescent="0.2">
      <c r="A902" s="92"/>
      <c r="B902" s="390"/>
      <c r="C902" s="390"/>
      <c r="D902" s="390"/>
      <c r="E902" s="92" t="s">
        <v>53</v>
      </c>
      <c r="F902" s="92">
        <v>1.2</v>
      </c>
      <c r="G902" s="92">
        <v>1</v>
      </c>
      <c r="H902" s="92"/>
      <c r="I902" s="92">
        <v>0.01</v>
      </c>
      <c r="J902" s="92" t="s">
        <v>21</v>
      </c>
      <c r="K902" s="92">
        <v>0.09</v>
      </c>
      <c r="L902" s="92">
        <v>0.41</v>
      </c>
      <c r="M902" s="72">
        <v>40</v>
      </c>
      <c r="N902" s="128">
        <f t="shared" si="20"/>
        <v>4.8000000000000001E-2</v>
      </c>
      <c r="P902" s="468"/>
    </row>
    <row r="903" spans="1:16" s="212" customFormat="1" ht="11.25" customHeight="1" x14ac:dyDescent="0.2">
      <c r="A903" s="92"/>
      <c r="B903" s="390"/>
      <c r="C903" s="390"/>
      <c r="D903" s="390"/>
      <c r="E903" s="92" t="s">
        <v>20</v>
      </c>
      <c r="F903" s="92">
        <v>0.7</v>
      </c>
      <c r="G903" s="92"/>
      <c r="H903" s="92"/>
      <c r="I903" s="92" t="s">
        <v>21</v>
      </c>
      <c r="J903" s="92" t="s">
        <v>21</v>
      </c>
      <c r="K903" s="92">
        <v>0.79</v>
      </c>
      <c r="L903" s="92">
        <v>3.03</v>
      </c>
      <c r="M903" s="72">
        <v>80</v>
      </c>
      <c r="N903" s="128">
        <f t="shared" si="20"/>
        <v>5.6000000000000001E-2</v>
      </c>
      <c r="P903" s="468"/>
    </row>
    <row r="904" spans="1:16" ht="11.25" customHeight="1" x14ac:dyDescent="0.2">
      <c r="A904" s="432" t="s">
        <v>182</v>
      </c>
      <c r="B904" s="541" t="s">
        <v>183</v>
      </c>
      <c r="C904" s="387"/>
      <c r="D904" s="387"/>
      <c r="E904" s="432" t="s">
        <v>46</v>
      </c>
      <c r="F904" s="432">
        <v>25</v>
      </c>
      <c r="G904" s="432">
        <v>22</v>
      </c>
      <c r="H904" s="396"/>
      <c r="I904" s="432">
        <v>0.1</v>
      </c>
      <c r="J904" s="432">
        <v>0.09</v>
      </c>
      <c r="K904" s="432">
        <v>2.2000000000000002</v>
      </c>
      <c r="L904" s="432">
        <v>9.9</v>
      </c>
      <c r="M904" s="72">
        <v>100</v>
      </c>
      <c r="N904" s="128">
        <f t="shared" si="20"/>
        <v>2.5</v>
      </c>
      <c r="P904" s="468"/>
    </row>
    <row r="905" spans="1:16" x14ac:dyDescent="0.2">
      <c r="A905" s="432"/>
      <c r="B905" s="542"/>
      <c r="C905" s="398">
        <v>200</v>
      </c>
      <c r="D905" s="398">
        <v>200</v>
      </c>
      <c r="E905" s="432" t="s">
        <v>20</v>
      </c>
      <c r="F905" s="432">
        <v>20</v>
      </c>
      <c r="G905" s="432">
        <v>20</v>
      </c>
      <c r="H905" s="396"/>
      <c r="I905" s="432"/>
      <c r="J905" s="432"/>
      <c r="K905" s="432">
        <v>19.96</v>
      </c>
      <c r="L905" s="432">
        <v>75.8</v>
      </c>
      <c r="M905" s="72">
        <v>80</v>
      </c>
      <c r="N905" s="128">
        <f t="shared" si="20"/>
        <v>1.6</v>
      </c>
      <c r="P905" s="468"/>
    </row>
    <row r="906" spans="1:16" x14ac:dyDescent="0.2">
      <c r="A906" s="432"/>
      <c r="B906" s="409" t="s">
        <v>72</v>
      </c>
      <c r="C906" s="409" t="s">
        <v>378</v>
      </c>
      <c r="D906" s="409" t="s">
        <v>379</v>
      </c>
      <c r="E906" s="83" t="s">
        <v>73</v>
      </c>
      <c r="F906" s="83">
        <v>40</v>
      </c>
      <c r="G906" s="83">
        <v>40</v>
      </c>
      <c r="H906" s="84">
        <v>40</v>
      </c>
      <c r="I906" s="432">
        <v>3.48</v>
      </c>
      <c r="J906" s="432">
        <v>0.6</v>
      </c>
      <c r="K906" s="432">
        <v>16</v>
      </c>
      <c r="L906" s="432">
        <v>83.6</v>
      </c>
      <c r="M906" s="72">
        <v>65</v>
      </c>
      <c r="N906" s="128">
        <f t="shared" si="20"/>
        <v>2.6</v>
      </c>
      <c r="P906" s="468"/>
    </row>
    <row r="907" spans="1:16" x14ac:dyDescent="0.2">
      <c r="A907" s="432"/>
      <c r="B907" s="409"/>
      <c r="C907" s="409"/>
      <c r="D907" s="409"/>
      <c r="E907" s="432" t="s">
        <v>74</v>
      </c>
      <c r="F907" s="432">
        <v>80</v>
      </c>
      <c r="G907" s="432">
        <v>80</v>
      </c>
      <c r="H907" s="396">
        <v>80</v>
      </c>
      <c r="I907" s="432">
        <v>5.28</v>
      </c>
      <c r="J907" s="432">
        <v>0.96</v>
      </c>
      <c r="K907" s="432">
        <v>28.24</v>
      </c>
      <c r="L907" s="432">
        <v>144.80000000000001</v>
      </c>
      <c r="M907" s="72">
        <v>51</v>
      </c>
      <c r="N907" s="128">
        <f t="shared" si="20"/>
        <v>4.08</v>
      </c>
      <c r="P907" s="468"/>
    </row>
    <row r="908" spans="1:16" ht="15" customHeight="1" x14ac:dyDescent="0.2">
      <c r="A908" s="92" t="s">
        <v>240</v>
      </c>
      <c r="B908" s="536" t="s">
        <v>241</v>
      </c>
      <c r="C908" s="390"/>
      <c r="D908" s="390"/>
      <c r="E908" s="92" t="s">
        <v>130</v>
      </c>
      <c r="F908" s="92">
        <v>1.74</v>
      </c>
      <c r="G908" s="92">
        <v>1.74</v>
      </c>
      <c r="H908" s="92"/>
      <c r="I908" s="92">
        <v>0.17</v>
      </c>
      <c r="J908" s="92">
        <v>0.02</v>
      </c>
      <c r="K908" s="92">
        <v>1.19</v>
      </c>
      <c r="L908" s="92">
        <v>5.81</v>
      </c>
      <c r="M908" s="72">
        <v>40</v>
      </c>
      <c r="N908" s="128">
        <f t="shared" si="20"/>
        <v>6.9599999999999995E-2</v>
      </c>
      <c r="P908" s="468"/>
    </row>
    <row r="909" spans="1:16" ht="12" customHeight="1" x14ac:dyDescent="0.2">
      <c r="A909" s="539" t="s">
        <v>242</v>
      </c>
      <c r="B909" s="536"/>
      <c r="C909" s="390">
        <v>75</v>
      </c>
      <c r="D909" s="390">
        <v>75</v>
      </c>
      <c r="E909" s="92" t="s">
        <v>65</v>
      </c>
      <c r="F909" s="92">
        <v>37</v>
      </c>
      <c r="G909" s="92">
        <v>37</v>
      </c>
      <c r="H909" s="92"/>
      <c r="I909" s="92">
        <v>3.81</v>
      </c>
      <c r="J909" s="92">
        <v>0.4</v>
      </c>
      <c r="K909" s="92">
        <v>25.48</v>
      </c>
      <c r="L909" s="92">
        <v>123.6</v>
      </c>
      <c r="M909" s="72">
        <v>40</v>
      </c>
      <c r="N909" s="128">
        <f t="shared" si="20"/>
        <v>1.48</v>
      </c>
      <c r="P909" s="468"/>
    </row>
    <row r="910" spans="1:16" x14ac:dyDescent="0.2">
      <c r="A910" s="540"/>
      <c r="B910" s="390"/>
      <c r="C910" s="390"/>
      <c r="D910" s="390"/>
      <c r="E910" s="92" t="s">
        <v>20</v>
      </c>
      <c r="F910" s="92">
        <v>20</v>
      </c>
      <c r="G910" s="92">
        <v>20</v>
      </c>
      <c r="H910" s="92"/>
      <c r="I910" s="92" t="s">
        <v>21</v>
      </c>
      <c r="J910" s="92" t="s">
        <v>21</v>
      </c>
      <c r="K910" s="92">
        <v>1.96</v>
      </c>
      <c r="L910" s="92">
        <v>7.8</v>
      </c>
      <c r="M910" s="72">
        <v>80</v>
      </c>
      <c r="N910" s="128">
        <f t="shared" si="20"/>
        <v>1.6</v>
      </c>
      <c r="P910" s="468"/>
    </row>
    <row r="911" spans="1:16" x14ac:dyDescent="0.2">
      <c r="A911" s="92"/>
      <c r="B911" s="390"/>
      <c r="C911" s="390"/>
      <c r="D911" s="390"/>
      <c r="E911" s="92" t="s">
        <v>23</v>
      </c>
      <c r="F911" s="92">
        <v>1.68</v>
      </c>
      <c r="G911" s="92">
        <v>1.68</v>
      </c>
      <c r="H911" s="92"/>
      <c r="I911" s="92">
        <v>0.01</v>
      </c>
      <c r="J911" s="92">
        <v>1.22</v>
      </c>
      <c r="K911" s="92">
        <v>0.04</v>
      </c>
      <c r="L911" s="92">
        <v>11.1</v>
      </c>
      <c r="M911" s="72">
        <v>670</v>
      </c>
      <c r="N911" s="128">
        <f t="shared" si="20"/>
        <v>1.1255999999999999</v>
      </c>
      <c r="P911" s="468"/>
    </row>
    <row r="912" spans="1:16" x14ac:dyDescent="0.2">
      <c r="A912" s="92"/>
      <c r="B912" s="390"/>
      <c r="C912" s="390"/>
      <c r="D912" s="390"/>
      <c r="E912" s="92" t="s">
        <v>92</v>
      </c>
      <c r="F912" s="92">
        <v>0.48</v>
      </c>
      <c r="G912" s="92">
        <v>20</v>
      </c>
      <c r="H912" s="92"/>
      <c r="I912" s="92">
        <v>0.2</v>
      </c>
      <c r="J912" s="92">
        <v>0.2</v>
      </c>
      <c r="K912" s="92">
        <v>0.01</v>
      </c>
      <c r="L912" s="92">
        <v>2.73</v>
      </c>
      <c r="M912" s="72">
        <v>12</v>
      </c>
      <c r="N912" s="128">
        <f>F912*M912</f>
        <v>5.76</v>
      </c>
      <c r="P912" s="468"/>
    </row>
    <row r="913" spans="1:16" x14ac:dyDescent="0.2">
      <c r="A913" s="92"/>
      <c r="B913" s="390"/>
      <c r="C913" s="390"/>
      <c r="D913" s="390"/>
      <c r="E913" s="92" t="s">
        <v>22</v>
      </c>
      <c r="F913" s="92">
        <v>5.0000000000000001E-3</v>
      </c>
      <c r="G913" s="92">
        <v>5.0000000000000001E-3</v>
      </c>
      <c r="H913" s="92"/>
      <c r="I913" s="92" t="s">
        <v>21</v>
      </c>
      <c r="J913" s="92" t="s">
        <v>21</v>
      </c>
      <c r="K913" s="92" t="s">
        <v>21</v>
      </c>
      <c r="L913" s="92" t="s">
        <v>21</v>
      </c>
      <c r="M913" s="72">
        <v>16</v>
      </c>
      <c r="N913" s="128">
        <f t="shared" si="20"/>
        <v>8.0000000000000007E-5</v>
      </c>
      <c r="P913" s="468"/>
    </row>
    <row r="914" spans="1:16" x14ac:dyDescent="0.2">
      <c r="A914" s="92"/>
      <c r="B914" s="390"/>
      <c r="C914" s="390"/>
      <c r="D914" s="390"/>
      <c r="E914" s="92" t="s">
        <v>129</v>
      </c>
      <c r="F914" s="92">
        <v>1.1000000000000001</v>
      </c>
      <c r="G914" s="92">
        <v>1.1000000000000001</v>
      </c>
      <c r="H914" s="92"/>
      <c r="I914" s="92" t="s">
        <v>21</v>
      </c>
      <c r="J914" s="92" t="s">
        <v>21</v>
      </c>
      <c r="K914" s="92" t="s">
        <v>21</v>
      </c>
      <c r="L914" s="92" t="s">
        <v>21</v>
      </c>
      <c r="M914" s="72">
        <v>400</v>
      </c>
      <c r="N914" s="128">
        <f t="shared" si="20"/>
        <v>0.44000000000000006</v>
      </c>
      <c r="P914" s="468"/>
    </row>
    <row r="915" spans="1:16" ht="12" customHeight="1" x14ac:dyDescent="0.2">
      <c r="A915" s="92"/>
      <c r="B915" s="390"/>
      <c r="C915" s="390"/>
      <c r="D915" s="390"/>
      <c r="E915" s="92" t="s">
        <v>305</v>
      </c>
      <c r="F915" s="92">
        <v>25.2</v>
      </c>
      <c r="G915" s="92">
        <v>25.2</v>
      </c>
      <c r="H915" s="92"/>
      <c r="I915" s="92">
        <v>4.21</v>
      </c>
      <c r="J915" s="92">
        <v>2.27</v>
      </c>
      <c r="K915" s="92">
        <v>0.5</v>
      </c>
      <c r="L915" s="92">
        <v>40.07</v>
      </c>
      <c r="M915" s="72">
        <v>310</v>
      </c>
      <c r="N915" s="128">
        <f t="shared" si="20"/>
        <v>7.8120000000000003</v>
      </c>
      <c r="P915" s="468"/>
    </row>
    <row r="916" spans="1:16" x14ac:dyDescent="0.2">
      <c r="A916" s="92"/>
      <c r="B916" s="390"/>
      <c r="C916" s="390"/>
      <c r="D916" s="390"/>
      <c r="E916" s="92" t="s">
        <v>92</v>
      </c>
      <c r="F916" s="92">
        <v>0.06</v>
      </c>
      <c r="G916" s="92">
        <v>2.4</v>
      </c>
      <c r="H916" s="92"/>
      <c r="I916" s="92">
        <v>0.43</v>
      </c>
      <c r="J916" s="92">
        <v>0.39</v>
      </c>
      <c r="K916" s="92">
        <v>0.02</v>
      </c>
      <c r="L916" s="92">
        <v>5.3</v>
      </c>
      <c r="M916" s="72">
        <v>12</v>
      </c>
      <c r="N916" s="128">
        <f>F916*M916</f>
        <v>0.72</v>
      </c>
      <c r="P916" s="468"/>
    </row>
    <row r="917" spans="1:16" x14ac:dyDescent="0.2">
      <c r="A917" s="92"/>
      <c r="B917" s="390"/>
      <c r="C917" s="390"/>
      <c r="D917" s="390"/>
      <c r="E917" s="92" t="s">
        <v>20</v>
      </c>
      <c r="F917" s="92">
        <v>2.4</v>
      </c>
      <c r="G917" s="92">
        <v>2.4</v>
      </c>
      <c r="H917" s="92"/>
      <c r="I917" s="92" t="s">
        <v>21</v>
      </c>
      <c r="J917" s="92" t="s">
        <v>21</v>
      </c>
      <c r="K917" s="92">
        <v>2.39</v>
      </c>
      <c r="L917" s="92">
        <v>9.09</v>
      </c>
      <c r="M917" s="72">
        <v>80</v>
      </c>
      <c r="N917" s="128">
        <f t="shared" si="20"/>
        <v>0.192</v>
      </c>
      <c r="P917" s="468"/>
    </row>
    <row r="918" spans="1:16" x14ac:dyDescent="0.2">
      <c r="A918" s="92"/>
      <c r="B918" s="390"/>
      <c r="C918" s="390"/>
      <c r="D918" s="390"/>
      <c r="E918" s="92" t="s">
        <v>65</v>
      </c>
      <c r="F918" s="92">
        <v>1.2</v>
      </c>
      <c r="G918" s="92">
        <v>1.2</v>
      </c>
      <c r="H918" s="92"/>
      <c r="I918" s="92" t="s">
        <v>21</v>
      </c>
      <c r="J918" s="92" t="s">
        <v>21</v>
      </c>
      <c r="K918" s="102">
        <v>1</v>
      </c>
      <c r="L918" s="102">
        <v>4</v>
      </c>
      <c r="M918" s="72">
        <v>40</v>
      </c>
      <c r="N918" s="128">
        <f t="shared" si="20"/>
        <v>4.8000000000000001E-2</v>
      </c>
      <c r="P918" s="468"/>
    </row>
    <row r="919" spans="1:16" ht="12.75" customHeight="1" x14ac:dyDescent="0.2">
      <c r="A919" s="92"/>
      <c r="B919" s="390"/>
      <c r="C919" s="390"/>
      <c r="D919" s="390"/>
      <c r="E919" s="92" t="s">
        <v>80</v>
      </c>
      <c r="F919" s="92">
        <v>0.04</v>
      </c>
      <c r="G919" s="92">
        <v>1.6</v>
      </c>
      <c r="H919" s="92"/>
      <c r="I919" s="92">
        <v>0.18</v>
      </c>
      <c r="J919" s="92">
        <v>0.17</v>
      </c>
      <c r="K919" s="92" t="s">
        <v>21</v>
      </c>
      <c r="L919" s="92">
        <v>2.35</v>
      </c>
      <c r="M919" s="72">
        <v>12</v>
      </c>
      <c r="N919" s="128">
        <f>F919*M919</f>
        <v>0.48</v>
      </c>
      <c r="P919" s="468"/>
    </row>
    <row r="920" spans="1:16" ht="21.75" customHeight="1" x14ac:dyDescent="0.2">
      <c r="A920" s="92"/>
      <c r="B920" s="390"/>
      <c r="C920" s="390"/>
      <c r="D920" s="390"/>
      <c r="E920" s="92" t="s">
        <v>82</v>
      </c>
      <c r="F920" s="92">
        <v>0.25</v>
      </c>
      <c r="G920" s="92">
        <v>0.25</v>
      </c>
      <c r="H920" s="92"/>
      <c r="I920" s="92" t="s">
        <v>21</v>
      </c>
      <c r="J920" s="92">
        <v>0.24</v>
      </c>
      <c r="K920" s="92" t="s">
        <v>21</v>
      </c>
      <c r="L920" s="92">
        <v>2.25</v>
      </c>
      <c r="M920" s="72">
        <v>140</v>
      </c>
      <c r="N920" s="128">
        <f t="shared" ref="N920:N983" si="21">F920*M920/1000</f>
        <v>3.5000000000000003E-2</v>
      </c>
      <c r="P920" s="468"/>
    </row>
    <row r="921" spans="1:16" x14ac:dyDescent="0.2">
      <c r="A921" s="92"/>
      <c r="B921" s="409" t="s">
        <v>462</v>
      </c>
      <c r="C921" s="409">
        <v>100</v>
      </c>
      <c r="D921" s="409">
        <v>100</v>
      </c>
      <c r="E921" s="432" t="s">
        <v>462</v>
      </c>
      <c r="F921" s="432">
        <v>100</v>
      </c>
      <c r="G921" s="432">
        <v>100</v>
      </c>
      <c r="H921" s="396"/>
      <c r="I921" s="77">
        <v>0.2</v>
      </c>
      <c r="J921" s="77">
        <v>5.4</v>
      </c>
      <c r="K921" s="77">
        <v>32</v>
      </c>
      <c r="L921" s="77">
        <v>144</v>
      </c>
      <c r="M921" s="72">
        <v>500</v>
      </c>
      <c r="N921" s="128">
        <f t="shared" si="21"/>
        <v>50</v>
      </c>
      <c r="P921" s="468"/>
    </row>
    <row r="922" spans="1:16" ht="11.25" customHeight="1" x14ac:dyDescent="0.2">
      <c r="A922" s="552" t="s">
        <v>134</v>
      </c>
      <c r="B922" s="553"/>
      <c r="C922" s="399"/>
      <c r="D922" s="399"/>
      <c r="E922" s="92"/>
      <c r="F922" s="92"/>
      <c r="G922" s="92"/>
      <c r="H922" s="92"/>
      <c r="I922" s="120" t="e">
        <f>I921+#REF!+#REF!+#REF!+#REF!+#REF!+#REF!+#REF!</f>
        <v>#REF!</v>
      </c>
      <c r="J922" s="120" t="e">
        <f>J921+#REF!+#REF!+#REF!+#REF!+#REF!+#REF!+#REF!</f>
        <v>#REF!</v>
      </c>
      <c r="K922" s="120" t="e">
        <f>K921+#REF!+#REF!+#REF!+#REF!+#REF!+#REF!+#REF!</f>
        <v>#REF!</v>
      </c>
      <c r="L922" s="120" t="e">
        <f>L921+#REF!+#REF!+#REF!+#REF!+#REF!+#REF!+#REF!</f>
        <v>#REF!</v>
      </c>
      <c r="M922" s="120"/>
      <c r="N922" s="129">
        <f>SUM(N877:N921)</f>
        <v>142.30507999999998</v>
      </c>
      <c r="P922" s="468"/>
    </row>
    <row r="923" spans="1:16" x14ac:dyDescent="0.2">
      <c r="A923" s="632" t="s">
        <v>245</v>
      </c>
      <c r="B923" s="633"/>
      <c r="C923" s="451"/>
      <c r="D923" s="451"/>
      <c r="E923" s="452"/>
      <c r="F923" s="452"/>
      <c r="G923" s="452"/>
      <c r="H923" s="444"/>
      <c r="I923" s="453" t="e">
        <f>I922+I875</f>
        <v>#REF!</v>
      </c>
      <c r="J923" s="453" t="e">
        <f>J922+J875</f>
        <v>#REF!</v>
      </c>
      <c r="K923" s="453" t="e">
        <f>K922+K875</f>
        <v>#REF!</v>
      </c>
      <c r="L923" s="453" t="e">
        <f>L922+L875</f>
        <v>#REF!</v>
      </c>
      <c r="M923" s="453"/>
      <c r="N923" s="438">
        <f>N922+N875</f>
        <v>259.17271999999997</v>
      </c>
      <c r="P923" s="468"/>
    </row>
    <row r="924" spans="1:16" ht="20.399999999999999" x14ac:dyDescent="0.2">
      <c r="A924" s="418" t="s">
        <v>1</v>
      </c>
      <c r="B924" s="391" t="s">
        <v>2</v>
      </c>
      <c r="C924" s="391"/>
      <c r="D924" s="391"/>
      <c r="E924" s="418" t="s">
        <v>3</v>
      </c>
      <c r="F924" s="418" t="s">
        <v>4</v>
      </c>
      <c r="G924" s="418" t="s">
        <v>5</v>
      </c>
      <c r="H924" s="418" t="s">
        <v>6</v>
      </c>
      <c r="I924" s="418" t="s">
        <v>7</v>
      </c>
      <c r="J924" s="418" t="s">
        <v>8</v>
      </c>
      <c r="K924" s="418" t="s">
        <v>9</v>
      </c>
      <c r="L924" s="418" t="s">
        <v>10</v>
      </c>
      <c r="M924" s="72" t="s">
        <v>11</v>
      </c>
      <c r="N924" s="128"/>
      <c r="P924" s="468"/>
    </row>
    <row r="925" spans="1:16" ht="11.25" customHeight="1" x14ac:dyDescent="0.2">
      <c r="A925" s="634" t="s">
        <v>318</v>
      </c>
      <c r="B925" s="635"/>
      <c r="C925" s="399"/>
      <c r="D925" s="399"/>
      <c r="E925" s="92"/>
      <c r="F925" s="92"/>
      <c r="G925" s="92"/>
      <c r="H925" s="92"/>
      <c r="I925" s="92"/>
      <c r="J925" s="92"/>
      <c r="K925" s="92"/>
      <c r="L925" s="92"/>
      <c r="M925" s="72"/>
      <c r="N925" s="128"/>
      <c r="P925" s="468"/>
    </row>
    <row r="926" spans="1:16" ht="11.25" customHeight="1" x14ac:dyDescent="0.2">
      <c r="A926" s="551" t="s">
        <v>14</v>
      </c>
      <c r="B926" s="552"/>
      <c r="C926" s="384"/>
      <c r="D926" s="384"/>
      <c r="E926" s="92"/>
      <c r="F926" s="92"/>
      <c r="G926" s="92"/>
      <c r="H926" s="92"/>
      <c r="I926" s="92"/>
      <c r="J926" s="92"/>
      <c r="K926" s="92"/>
      <c r="L926" s="92"/>
      <c r="M926" s="72"/>
      <c r="N926" s="128"/>
      <c r="P926" s="468"/>
    </row>
    <row r="927" spans="1:16" x14ac:dyDescent="0.2">
      <c r="A927" s="92"/>
      <c r="B927" s="390" t="s">
        <v>201</v>
      </c>
      <c r="C927" s="390">
        <v>40</v>
      </c>
      <c r="D927" s="390">
        <v>40</v>
      </c>
      <c r="E927" s="92" t="s">
        <v>247</v>
      </c>
      <c r="F927" s="92">
        <v>1</v>
      </c>
      <c r="G927" s="92">
        <v>39.15</v>
      </c>
      <c r="H927" s="92"/>
      <c r="I927" s="389">
        <v>5.72</v>
      </c>
      <c r="J927" s="389">
        <v>4.5999999999999996</v>
      </c>
      <c r="K927" s="389">
        <v>0.28000000000000003</v>
      </c>
      <c r="L927" s="389">
        <v>61.47</v>
      </c>
      <c r="M927" s="72">
        <v>12</v>
      </c>
      <c r="N927" s="128">
        <v>9.57</v>
      </c>
      <c r="P927" s="468"/>
    </row>
    <row r="928" spans="1:16" ht="11.25" customHeight="1" x14ac:dyDescent="0.2">
      <c r="A928" s="432" t="s">
        <v>135</v>
      </c>
      <c r="B928" s="541" t="s">
        <v>136</v>
      </c>
      <c r="C928" s="387"/>
      <c r="D928" s="387"/>
      <c r="E928" s="432" t="s">
        <v>90</v>
      </c>
      <c r="F928" s="432">
        <v>83</v>
      </c>
      <c r="G928" s="432">
        <v>82</v>
      </c>
      <c r="H928" s="396"/>
      <c r="I928" s="432">
        <v>14.9</v>
      </c>
      <c r="J928" s="432">
        <v>0.5</v>
      </c>
      <c r="K928" s="432">
        <v>1.49</v>
      </c>
      <c r="L928" s="432">
        <v>73.040000000000006</v>
      </c>
      <c r="M928" s="72">
        <v>310</v>
      </c>
      <c r="N928" s="128">
        <f t="shared" si="21"/>
        <v>25.73</v>
      </c>
      <c r="P928" s="468"/>
    </row>
    <row r="929" spans="1:16" x14ac:dyDescent="0.2">
      <c r="A929" s="432"/>
      <c r="B929" s="542"/>
      <c r="C929" s="398" t="s">
        <v>382</v>
      </c>
      <c r="D929" s="398" t="s">
        <v>381</v>
      </c>
      <c r="E929" s="432" t="s">
        <v>20</v>
      </c>
      <c r="F929" s="432">
        <v>10</v>
      </c>
      <c r="G929" s="432">
        <v>10</v>
      </c>
      <c r="H929" s="396"/>
      <c r="I929" s="432" t="s">
        <v>21</v>
      </c>
      <c r="J929" s="432" t="s">
        <v>21</v>
      </c>
      <c r="K929" s="432">
        <v>9.98</v>
      </c>
      <c r="L929" s="432">
        <v>37.9</v>
      </c>
      <c r="M929" s="72">
        <v>80</v>
      </c>
      <c r="N929" s="128">
        <f t="shared" si="21"/>
        <v>0.8</v>
      </c>
      <c r="P929" s="468"/>
    </row>
    <row r="930" spans="1:16" x14ac:dyDescent="0.2">
      <c r="A930" s="432" t="s">
        <v>138</v>
      </c>
      <c r="B930" s="409"/>
      <c r="C930" s="409"/>
      <c r="D930" s="409"/>
      <c r="E930" s="432" t="s">
        <v>92</v>
      </c>
      <c r="F930" s="432">
        <v>0.3</v>
      </c>
      <c r="G930" s="432">
        <v>12</v>
      </c>
      <c r="H930" s="396"/>
      <c r="I930" s="432">
        <v>1.52</v>
      </c>
      <c r="J930" s="432">
        <v>1.1499999999999999</v>
      </c>
      <c r="K930" s="432"/>
      <c r="L930" s="432">
        <v>16.39</v>
      </c>
      <c r="M930" s="72">
        <v>12</v>
      </c>
      <c r="N930" s="128">
        <f>F930*M930</f>
        <v>3.5999999999999996</v>
      </c>
      <c r="P930" s="468"/>
    </row>
    <row r="931" spans="1:16" x14ac:dyDescent="0.2">
      <c r="A931" s="432"/>
      <c r="B931" s="409"/>
      <c r="C931" s="409"/>
      <c r="D931" s="409"/>
      <c r="E931" s="432" t="s">
        <v>139</v>
      </c>
      <c r="F931" s="432">
        <v>5</v>
      </c>
      <c r="G931" s="432">
        <v>5</v>
      </c>
      <c r="H931" s="396"/>
      <c r="I931" s="432">
        <v>0.04</v>
      </c>
      <c r="J931" s="432">
        <v>3.63</v>
      </c>
      <c r="K931" s="432">
        <v>0.13</v>
      </c>
      <c r="L931" s="432">
        <v>33.049999999999997</v>
      </c>
      <c r="M931" s="72">
        <v>670</v>
      </c>
      <c r="N931" s="128">
        <f t="shared" si="21"/>
        <v>3.35</v>
      </c>
      <c r="P931" s="468"/>
    </row>
    <row r="932" spans="1:16" ht="12" customHeight="1" x14ac:dyDescent="0.2">
      <c r="A932" s="432"/>
      <c r="B932" s="409"/>
      <c r="C932" s="409"/>
      <c r="D932" s="409"/>
      <c r="E932" s="432" t="s">
        <v>94</v>
      </c>
      <c r="F932" s="432">
        <v>5</v>
      </c>
      <c r="G932" s="432">
        <v>5</v>
      </c>
      <c r="H932" s="396"/>
      <c r="I932" s="432">
        <v>0.28000000000000003</v>
      </c>
      <c r="J932" s="432">
        <v>0.04</v>
      </c>
      <c r="K932" s="432">
        <v>1.81</v>
      </c>
      <c r="L932" s="432">
        <v>8.27</v>
      </c>
      <c r="M932" s="72">
        <v>80</v>
      </c>
      <c r="N932" s="128">
        <f t="shared" si="21"/>
        <v>0.4</v>
      </c>
      <c r="P932" s="468"/>
    </row>
    <row r="933" spans="1:16" x14ac:dyDescent="0.2">
      <c r="A933" s="432"/>
      <c r="B933" s="409"/>
      <c r="C933" s="409"/>
      <c r="D933" s="409"/>
      <c r="E933" s="432" t="s">
        <v>57</v>
      </c>
      <c r="F933" s="432">
        <v>5</v>
      </c>
      <c r="G933" s="432">
        <v>5</v>
      </c>
      <c r="H933" s="396"/>
      <c r="I933" s="432">
        <v>0.14000000000000001</v>
      </c>
      <c r="J933" s="432">
        <v>1</v>
      </c>
      <c r="K933" s="432">
        <v>0.16</v>
      </c>
      <c r="L933" s="432">
        <v>10.3</v>
      </c>
      <c r="M933" s="72">
        <v>190</v>
      </c>
      <c r="N933" s="128">
        <f t="shared" si="21"/>
        <v>0.95</v>
      </c>
      <c r="P933" s="468"/>
    </row>
    <row r="934" spans="1:16" x14ac:dyDescent="0.2">
      <c r="A934" s="432"/>
      <c r="B934" s="409"/>
      <c r="C934" s="409"/>
      <c r="D934" s="409"/>
      <c r="E934" s="432" t="s">
        <v>22</v>
      </c>
      <c r="F934" s="432">
        <v>0.5</v>
      </c>
      <c r="G934" s="432">
        <v>0.5</v>
      </c>
      <c r="H934" s="396"/>
      <c r="I934" s="432" t="s">
        <v>21</v>
      </c>
      <c r="J934" s="432" t="s">
        <v>21</v>
      </c>
      <c r="K934" s="432" t="s">
        <v>21</v>
      </c>
      <c r="L934" s="432" t="s">
        <v>21</v>
      </c>
      <c r="M934" s="72">
        <v>16</v>
      </c>
      <c r="N934" s="128">
        <f t="shared" si="21"/>
        <v>8.0000000000000002E-3</v>
      </c>
      <c r="P934" s="468"/>
    </row>
    <row r="935" spans="1:16" x14ac:dyDescent="0.2">
      <c r="A935" s="432"/>
      <c r="B935" s="409"/>
      <c r="C935" s="409"/>
      <c r="D935" s="409"/>
      <c r="E935" s="432" t="s">
        <v>140</v>
      </c>
      <c r="F935" s="432">
        <v>10</v>
      </c>
      <c r="G935" s="432">
        <v>10</v>
      </c>
      <c r="H935" s="396"/>
      <c r="I935" s="432">
        <v>0.08</v>
      </c>
      <c r="J935" s="432">
        <v>7.25</v>
      </c>
      <c r="K935" s="432">
        <v>0.26</v>
      </c>
      <c r="L935" s="432">
        <v>66.099999999999994</v>
      </c>
      <c r="M935" s="72">
        <v>670</v>
      </c>
      <c r="N935" s="128">
        <f t="shared" si="21"/>
        <v>6.7</v>
      </c>
      <c r="P935" s="468"/>
    </row>
    <row r="936" spans="1:16" x14ac:dyDescent="0.2">
      <c r="A936" s="432"/>
      <c r="B936" s="409"/>
      <c r="C936" s="409"/>
      <c r="D936" s="409"/>
      <c r="E936" s="432" t="s">
        <v>107</v>
      </c>
      <c r="F936" s="432">
        <v>46</v>
      </c>
      <c r="G936" s="432">
        <v>28</v>
      </c>
      <c r="H936" s="396"/>
      <c r="I936" s="432">
        <v>0.18</v>
      </c>
      <c r="J936" s="432">
        <v>0.16</v>
      </c>
      <c r="K936" s="432">
        <v>4.0999999999999996</v>
      </c>
      <c r="L936" s="432">
        <v>18.22</v>
      </c>
      <c r="M936" s="72">
        <v>100</v>
      </c>
      <c r="N936" s="128">
        <f t="shared" si="21"/>
        <v>4.5999999999999996</v>
      </c>
      <c r="P936" s="468"/>
    </row>
    <row r="937" spans="1:16" ht="14.25" customHeight="1" x14ac:dyDescent="0.2">
      <c r="A937" s="432"/>
      <c r="B937" s="531" t="s">
        <v>143</v>
      </c>
      <c r="C937" s="409"/>
      <c r="D937" s="409"/>
      <c r="E937" s="432" t="s">
        <v>144</v>
      </c>
      <c r="F937" s="432">
        <v>4</v>
      </c>
      <c r="G937" s="432"/>
      <c r="H937" s="396"/>
      <c r="I937" s="432">
        <v>0.54</v>
      </c>
      <c r="J937" s="432">
        <v>2.16</v>
      </c>
      <c r="K937" s="432">
        <v>0.74</v>
      </c>
      <c r="L937" s="432">
        <v>24.42</v>
      </c>
      <c r="M937" s="72">
        <v>500</v>
      </c>
      <c r="N937" s="128">
        <f t="shared" si="21"/>
        <v>2</v>
      </c>
      <c r="P937" s="468"/>
    </row>
    <row r="938" spans="1:16" ht="14.25" customHeight="1" x14ac:dyDescent="0.2">
      <c r="A938" s="432" t="s">
        <v>99</v>
      </c>
      <c r="B938" s="531"/>
      <c r="C938" s="409"/>
      <c r="D938" s="409"/>
      <c r="E938" s="432" t="s">
        <v>145</v>
      </c>
      <c r="F938" s="432">
        <v>100</v>
      </c>
      <c r="G938" s="432"/>
      <c r="H938" s="396"/>
      <c r="I938" s="432">
        <v>2.82</v>
      </c>
      <c r="J938" s="432">
        <v>3.2</v>
      </c>
      <c r="K938" s="432">
        <v>4.7300000000000004</v>
      </c>
      <c r="L938" s="432">
        <v>58</v>
      </c>
      <c r="M938" s="72">
        <v>65</v>
      </c>
      <c r="N938" s="128">
        <f t="shared" si="21"/>
        <v>6.5</v>
      </c>
      <c r="P938" s="468"/>
    </row>
    <row r="939" spans="1:16" x14ac:dyDescent="0.2">
      <c r="A939" s="432"/>
      <c r="B939" s="531"/>
      <c r="C939" s="409">
        <v>200</v>
      </c>
      <c r="D939" s="409">
        <v>200</v>
      </c>
      <c r="E939" s="432" t="s">
        <v>20</v>
      </c>
      <c r="F939" s="432">
        <v>11.1</v>
      </c>
      <c r="G939" s="432"/>
      <c r="H939" s="396"/>
      <c r="I939" s="432" t="s">
        <v>21</v>
      </c>
      <c r="J939" s="432" t="s">
        <v>21</v>
      </c>
      <c r="K939" s="432">
        <v>11.087999999999999</v>
      </c>
      <c r="L939" s="432">
        <v>42.67</v>
      </c>
      <c r="M939" s="72">
        <v>80</v>
      </c>
      <c r="N939" s="128">
        <f t="shared" si="21"/>
        <v>0.88800000000000001</v>
      </c>
      <c r="P939" s="468"/>
    </row>
    <row r="940" spans="1:16" ht="11.25" customHeight="1" x14ac:dyDescent="0.2">
      <c r="A940" s="432"/>
      <c r="B940" s="531" t="s">
        <v>30</v>
      </c>
      <c r="C940" s="409">
        <v>70</v>
      </c>
      <c r="D940" s="409">
        <v>90</v>
      </c>
      <c r="E940" s="432" t="s">
        <v>31</v>
      </c>
      <c r="F940" s="432">
        <v>80</v>
      </c>
      <c r="G940" s="432">
        <v>80</v>
      </c>
      <c r="H940" s="396"/>
      <c r="I940" s="432">
        <v>6.96</v>
      </c>
      <c r="J940" s="432">
        <v>1.2</v>
      </c>
      <c r="K940" s="432">
        <v>32.96</v>
      </c>
      <c r="L940" s="432">
        <v>181</v>
      </c>
      <c r="M940" s="72">
        <v>60</v>
      </c>
      <c r="N940" s="128">
        <f t="shared" si="21"/>
        <v>4.8</v>
      </c>
      <c r="P940" s="468"/>
    </row>
    <row r="941" spans="1:16" x14ac:dyDescent="0.2">
      <c r="A941" s="432"/>
      <c r="B941" s="531"/>
      <c r="C941" s="409">
        <v>10</v>
      </c>
      <c r="D941" s="409">
        <v>10</v>
      </c>
      <c r="E941" s="432" t="s">
        <v>32</v>
      </c>
      <c r="F941" s="432">
        <v>10</v>
      </c>
      <c r="G941" s="432"/>
      <c r="H941" s="396"/>
      <c r="I941" s="432">
        <v>2.68</v>
      </c>
      <c r="J941" s="432">
        <v>2.57</v>
      </c>
      <c r="K941" s="432" t="s">
        <v>21</v>
      </c>
      <c r="L941" s="432">
        <v>33.79</v>
      </c>
      <c r="M941" s="72">
        <v>650</v>
      </c>
      <c r="N941" s="128">
        <f t="shared" si="21"/>
        <v>6.5</v>
      </c>
      <c r="P941" s="468"/>
    </row>
    <row r="942" spans="1:16" x14ac:dyDescent="0.2">
      <c r="A942" s="432"/>
      <c r="B942" s="409"/>
      <c r="C942" s="409"/>
      <c r="D942" s="409"/>
      <c r="E942" s="432" t="s">
        <v>33</v>
      </c>
      <c r="F942" s="432">
        <v>10</v>
      </c>
      <c r="G942" s="432"/>
      <c r="H942" s="396"/>
      <c r="I942" s="432">
        <v>0.08</v>
      </c>
      <c r="J942" s="432">
        <v>7.25</v>
      </c>
      <c r="K942" s="432">
        <v>0.26</v>
      </c>
      <c r="L942" s="432">
        <v>66.099999999999994</v>
      </c>
      <c r="M942" s="72">
        <v>670</v>
      </c>
      <c r="N942" s="128">
        <f t="shared" si="21"/>
        <v>6.7</v>
      </c>
      <c r="P942" s="468"/>
    </row>
    <row r="943" spans="1:16" ht="20.399999999999999" x14ac:dyDescent="0.2">
      <c r="A943" s="432"/>
      <c r="B943" s="409" t="s">
        <v>146</v>
      </c>
      <c r="C943" s="409">
        <v>120</v>
      </c>
      <c r="D943" s="409">
        <v>120</v>
      </c>
      <c r="E943" s="432" t="s">
        <v>170</v>
      </c>
      <c r="F943" s="432">
        <v>120</v>
      </c>
      <c r="G943" s="432">
        <v>120</v>
      </c>
      <c r="H943" s="396">
        <v>120</v>
      </c>
      <c r="I943" s="77">
        <v>1.8</v>
      </c>
      <c r="J943" s="77">
        <v>0.84</v>
      </c>
      <c r="K943" s="77">
        <v>18.309999999999999</v>
      </c>
      <c r="L943" s="77">
        <v>74.760000000000005</v>
      </c>
      <c r="M943" s="72">
        <v>170</v>
      </c>
      <c r="N943" s="128">
        <f t="shared" si="21"/>
        <v>20.399999999999999</v>
      </c>
      <c r="P943" s="468"/>
    </row>
    <row r="944" spans="1:16" x14ac:dyDescent="0.2">
      <c r="A944" s="432" t="s">
        <v>38</v>
      </c>
      <c r="B944" s="409" t="s">
        <v>437</v>
      </c>
      <c r="C944" s="409">
        <v>100</v>
      </c>
      <c r="D944" s="409">
        <v>100</v>
      </c>
      <c r="E944" s="432" t="s">
        <v>437</v>
      </c>
      <c r="F944" s="432">
        <v>200</v>
      </c>
      <c r="G944" s="432">
        <v>100</v>
      </c>
      <c r="H944" s="396">
        <v>100</v>
      </c>
      <c r="I944" s="77"/>
      <c r="J944" s="77"/>
      <c r="K944" s="77">
        <v>19</v>
      </c>
      <c r="L944" s="77">
        <v>75</v>
      </c>
      <c r="M944" s="72">
        <v>80</v>
      </c>
      <c r="N944" s="128">
        <f t="shared" si="21"/>
        <v>16</v>
      </c>
      <c r="P944" s="468"/>
    </row>
    <row r="945" spans="1:16" ht="20.399999999999999" x14ac:dyDescent="0.2">
      <c r="A945" s="389"/>
      <c r="B945" s="384" t="s">
        <v>40</v>
      </c>
      <c r="C945" s="384"/>
      <c r="D945" s="384"/>
      <c r="E945" s="389"/>
      <c r="F945" s="389"/>
      <c r="G945" s="389"/>
      <c r="H945" s="389"/>
      <c r="I945" s="120" t="e">
        <f>I927++#REF!+#REF!+#REF!+I943+I944</f>
        <v>#REF!</v>
      </c>
      <c r="J945" s="120" t="e">
        <f>J927++#REF!+#REF!+#REF!+J943+J944</f>
        <v>#REF!</v>
      </c>
      <c r="K945" s="120" t="e">
        <f>K927++#REF!+#REF!+#REF!+K943+K944</f>
        <v>#REF!</v>
      </c>
      <c r="L945" s="120" t="e">
        <f>L927++#REF!+#REF!+#REF!+L943+L944</f>
        <v>#REF!</v>
      </c>
      <c r="M945" s="118"/>
      <c r="N945" s="129">
        <f>SUM(N927:N944)</f>
        <v>119.49600000000001</v>
      </c>
      <c r="P945" s="468"/>
    </row>
    <row r="946" spans="1:16" ht="11.25" customHeight="1" x14ac:dyDescent="0.2">
      <c r="A946" s="551" t="s">
        <v>41</v>
      </c>
      <c r="B946" s="552"/>
      <c r="C946" s="384"/>
      <c r="D946" s="384"/>
      <c r="E946" s="92"/>
      <c r="F946" s="92"/>
      <c r="G946" s="92"/>
      <c r="H946" s="92"/>
      <c r="I946" s="92"/>
      <c r="J946" s="92"/>
      <c r="K946" s="92"/>
      <c r="L946" s="92"/>
      <c r="M946" s="72"/>
      <c r="N946" s="128"/>
      <c r="P946" s="468"/>
    </row>
    <row r="947" spans="1:16" ht="22.5" customHeight="1" x14ac:dyDescent="0.2">
      <c r="A947" s="92" t="s">
        <v>248</v>
      </c>
      <c r="B947" s="536" t="s">
        <v>249</v>
      </c>
      <c r="C947" s="390"/>
      <c r="D947" s="390"/>
      <c r="E947" s="92" t="s">
        <v>149</v>
      </c>
      <c r="F947" s="92">
        <v>111.5</v>
      </c>
      <c r="G947" s="92">
        <v>87.5</v>
      </c>
      <c r="H947" s="92"/>
      <c r="I947" s="92">
        <v>1.67</v>
      </c>
      <c r="J947" s="92">
        <v>0.09</v>
      </c>
      <c r="K947" s="92">
        <v>8.92</v>
      </c>
      <c r="L947" s="92">
        <v>37.46</v>
      </c>
      <c r="M947" s="72">
        <v>35</v>
      </c>
      <c r="N947" s="128">
        <f t="shared" si="21"/>
        <v>3.9024999999999999</v>
      </c>
      <c r="P947" s="468"/>
    </row>
    <row r="948" spans="1:16" ht="11.25" customHeight="1" x14ac:dyDescent="0.2">
      <c r="A948" s="92"/>
      <c r="B948" s="536"/>
      <c r="C948" s="390">
        <v>100</v>
      </c>
      <c r="D948" s="390">
        <v>130</v>
      </c>
      <c r="E948" s="92" t="s">
        <v>46</v>
      </c>
      <c r="F948" s="92">
        <v>35.5</v>
      </c>
      <c r="G948" s="92">
        <v>31.24</v>
      </c>
      <c r="H948" s="92"/>
      <c r="I948" s="92">
        <v>0.14000000000000001</v>
      </c>
      <c r="J948" s="92">
        <v>0.13</v>
      </c>
      <c r="K948" s="92">
        <v>3.25</v>
      </c>
      <c r="L948" s="92">
        <v>14.06</v>
      </c>
      <c r="M948" s="72">
        <v>100</v>
      </c>
      <c r="N948" s="128">
        <f t="shared" si="21"/>
        <v>3.55</v>
      </c>
      <c r="P948" s="468"/>
    </row>
    <row r="949" spans="1:16" ht="11.25" customHeight="1" x14ac:dyDescent="0.2">
      <c r="A949" s="92"/>
      <c r="B949" s="390"/>
      <c r="C949" s="390"/>
      <c r="D949" s="390"/>
      <c r="E949" s="92" t="s">
        <v>189</v>
      </c>
      <c r="F949" s="92">
        <v>5</v>
      </c>
      <c r="G949" s="92">
        <v>5</v>
      </c>
      <c r="H949" s="92"/>
      <c r="I949" s="92"/>
      <c r="J949" s="92">
        <v>4.99</v>
      </c>
      <c r="K949" s="92"/>
      <c r="L949" s="92">
        <v>44.95</v>
      </c>
      <c r="M949" s="72">
        <v>140</v>
      </c>
      <c r="N949" s="128">
        <f t="shared" si="21"/>
        <v>0.7</v>
      </c>
      <c r="P949" s="468"/>
    </row>
    <row r="950" spans="1:16" ht="20.399999999999999" x14ac:dyDescent="0.2">
      <c r="A950" s="92"/>
      <c r="B950" s="390" t="s">
        <v>250</v>
      </c>
      <c r="C950" s="390">
        <v>50</v>
      </c>
      <c r="D950" s="390">
        <v>50</v>
      </c>
      <c r="E950" s="92" t="s">
        <v>20</v>
      </c>
      <c r="F950" s="92">
        <v>2.5</v>
      </c>
      <c r="G950" s="92">
        <v>2.5</v>
      </c>
      <c r="H950" s="92"/>
      <c r="I950" s="92" t="s">
        <v>21</v>
      </c>
      <c r="J950" s="92" t="s">
        <v>21</v>
      </c>
      <c r="K950" s="92">
        <v>3.74</v>
      </c>
      <c r="L950" s="92">
        <v>14.21</v>
      </c>
      <c r="M950" s="72">
        <v>80</v>
      </c>
      <c r="N950" s="128">
        <f t="shared" si="21"/>
        <v>0.2</v>
      </c>
      <c r="P950" s="468"/>
    </row>
    <row r="951" spans="1:16" x14ac:dyDescent="0.2">
      <c r="A951" s="92" t="s">
        <v>251</v>
      </c>
      <c r="B951" s="390"/>
      <c r="C951" s="390"/>
      <c r="D951" s="390"/>
      <c r="E951" s="432" t="s">
        <v>57</v>
      </c>
      <c r="F951" s="92">
        <v>12.5</v>
      </c>
      <c r="G951" s="92">
        <v>12.5</v>
      </c>
      <c r="H951" s="92"/>
      <c r="I951" s="92">
        <v>0.03</v>
      </c>
      <c r="J951" s="92">
        <v>2.4900000000000002</v>
      </c>
      <c r="K951" s="92">
        <v>0.4</v>
      </c>
      <c r="L951" s="92">
        <v>25.75</v>
      </c>
      <c r="M951" s="72">
        <v>190</v>
      </c>
      <c r="N951" s="128">
        <f t="shared" si="21"/>
        <v>2.375</v>
      </c>
      <c r="P951" s="468"/>
    </row>
    <row r="952" spans="1:16" x14ac:dyDescent="0.2">
      <c r="A952" s="92"/>
      <c r="B952" s="390"/>
      <c r="C952" s="390"/>
      <c r="D952" s="390"/>
      <c r="E952" s="92" t="s">
        <v>23</v>
      </c>
      <c r="F952" s="92">
        <v>5</v>
      </c>
      <c r="G952" s="92">
        <v>5</v>
      </c>
      <c r="H952" s="92"/>
      <c r="I952" s="92">
        <v>0.65</v>
      </c>
      <c r="J952" s="92">
        <v>36.25</v>
      </c>
      <c r="K952" s="92">
        <v>0.45</v>
      </c>
      <c r="L952" s="92">
        <v>33.5</v>
      </c>
      <c r="M952" s="72">
        <v>670</v>
      </c>
      <c r="N952" s="128">
        <f t="shared" si="21"/>
        <v>3.35</v>
      </c>
      <c r="P952" s="468"/>
    </row>
    <row r="953" spans="1:16" ht="22.5" customHeight="1" x14ac:dyDescent="0.2">
      <c r="A953" s="92" t="s">
        <v>253</v>
      </c>
      <c r="B953" s="536" t="s">
        <v>254</v>
      </c>
      <c r="C953" s="390"/>
      <c r="D953" s="390"/>
      <c r="E953" s="92" t="s">
        <v>255</v>
      </c>
      <c r="F953" s="92">
        <v>10</v>
      </c>
      <c r="G953" s="92">
        <v>10</v>
      </c>
      <c r="H953" s="92"/>
      <c r="I953" s="92">
        <v>1.07</v>
      </c>
      <c r="J953" s="92">
        <v>0.28000000000000003</v>
      </c>
      <c r="K953" s="92">
        <v>12.45</v>
      </c>
      <c r="L953" s="92">
        <v>33.9</v>
      </c>
      <c r="M953" s="72">
        <v>50</v>
      </c>
      <c r="N953" s="128">
        <f t="shared" si="21"/>
        <v>0.5</v>
      </c>
      <c r="P953" s="468"/>
    </row>
    <row r="954" spans="1:16" x14ac:dyDescent="0.2">
      <c r="A954" s="92"/>
      <c r="B954" s="536"/>
      <c r="C954" s="390" t="s">
        <v>58</v>
      </c>
      <c r="D954" s="390" t="s">
        <v>58</v>
      </c>
      <c r="E954" s="92" t="s">
        <v>51</v>
      </c>
      <c r="F954" s="92">
        <v>100</v>
      </c>
      <c r="G954" s="92">
        <v>75</v>
      </c>
      <c r="H954" s="92"/>
      <c r="I954" s="92">
        <v>2</v>
      </c>
      <c r="J954" s="92">
        <v>0.28000000000000003</v>
      </c>
      <c r="K954" s="92">
        <v>12.45</v>
      </c>
      <c r="L954" s="92">
        <v>57.61</v>
      </c>
      <c r="M954" s="72">
        <v>35</v>
      </c>
      <c r="N954" s="128">
        <f t="shared" si="21"/>
        <v>3.5</v>
      </c>
      <c r="P954" s="468"/>
    </row>
    <row r="955" spans="1:16" x14ac:dyDescent="0.2">
      <c r="A955" s="92"/>
      <c r="B955" s="536"/>
      <c r="C955" s="390"/>
      <c r="D955" s="390"/>
      <c r="E955" s="92" t="s">
        <v>44</v>
      </c>
      <c r="F955" s="92">
        <v>12.5</v>
      </c>
      <c r="G955" s="92">
        <v>10</v>
      </c>
      <c r="H955" s="92"/>
      <c r="I955" s="92">
        <v>0.16</v>
      </c>
      <c r="J955" s="92">
        <v>0.01</v>
      </c>
      <c r="K955" s="92">
        <v>0.84</v>
      </c>
      <c r="L955" s="92">
        <v>3.41</v>
      </c>
      <c r="M955" s="72">
        <v>45</v>
      </c>
      <c r="N955" s="128">
        <f t="shared" si="21"/>
        <v>0.5625</v>
      </c>
      <c r="P955" s="468"/>
    </row>
    <row r="956" spans="1:16" x14ac:dyDescent="0.2">
      <c r="A956" s="92"/>
      <c r="B956" s="390"/>
      <c r="C956" s="390"/>
      <c r="D956" s="390"/>
      <c r="E956" s="92" t="s">
        <v>53</v>
      </c>
      <c r="F956" s="92">
        <v>12</v>
      </c>
      <c r="G956" s="92">
        <v>10</v>
      </c>
      <c r="H956" s="92"/>
      <c r="I956" s="92">
        <v>0.16</v>
      </c>
      <c r="J956" s="92" t="s">
        <v>21</v>
      </c>
      <c r="K956" s="92">
        <v>0.98</v>
      </c>
      <c r="L956" s="92">
        <v>4.13</v>
      </c>
      <c r="M956" s="72">
        <v>40</v>
      </c>
      <c r="N956" s="128">
        <f t="shared" si="21"/>
        <v>0.48</v>
      </c>
      <c r="P956" s="468"/>
    </row>
    <row r="957" spans="1:16" x14ac:dyDescent="0.2">
      <c r="A957" s="92"/>
      <c r="B957" s="390"/>
      <c r="C957" s="390"/>
      <c r="D957" s="390"/>
      <c r="E957" s="92" t="s">
        <v>23</v>
      </c>
      <c r="F957" s="92">
        <v>2.5</v>
      </c>
      <c r="G957" s="92">
        <v>2.5</v>
      </c>
      <c r="H957" s="92"/>
      <c r="I957" s="92">
        <v>2.1999999999999999E-2</v>
      </c>
      <c r="J957" s="92">
        <v>2.0299999999999998</v>
      </c>
      <c r="K957" s="92">
        <v>7.2999999999999995E-2</v>
      </c>
      <c r="L957" s="92">
        <v>18.510000000000002</v>
      </c>
      <c r="M957" s="72">
        <v>670</v>
      </c>
      <c r="N957" s="128">
        <f t="shared" si="21"/>
        <v>1.675</v>
      </c>
      <c r="P957" s="468"/>
    </row>
    <row r="958" spans="1:16" x14ac:dyDescent="0.2">
      <c r="A958" s="92"/>
      <c r="B958" s="390"/>
      <c r="C958" s="390"/>
      <c r="D958" s="390"/>
      <c r="E958" s="92" t="s">
        <v>22</v>
      </c>
      <c r="F958" s="92">
        <v>1</v>
      </c>
      <c r="G958" s="92"/>
      <c r="H958" s="92"/>
      <c r="I958" s="92" t="s">
        <v>21</v>
      </c>
      <c r="J958" s="92" t="s">
        <v>21</v>
      </c>
      <c r="K958" s="92" t="s">
        <v>21</v>
      </c>
      <c r="L958" s="92" t="s">
        <v>21</v>
      </c>
      <c r="M958" s="72">
        <v>16</v>
      </c>
      <c r="N958" s="128">
        <f t="shared" si="21"/>
        <v>1.6E-2</v>
      </c>
      <c r="P958" s="468"/>
    </row>
    <row r="959" spans="1:16" x14ac:dyDescent="0.2">
      <c r="A959" s="92"/>
      <c r="B959" s="390"/>
      <c r="C959" s="390"/>
      <c r="D959" s="390"/>
      <c r="E959" s="92" t="s">
        <v>256</v>
      </c>
      <c r="F959" s="92">
        <v>40</v>
      </c>
      <c r="G959" s="92" t="s">
        <v>115</v>
      </c>
      <c r="H959" s="92"/>
      <c r="I959" s="92">
        <v>10.4</v>
      </c>
      <c r="J959" s="92">
        <v>6.48</v>
      </c>
      <c r="K959" s="92" t="s">
        <v>21</v>
      </c>
      <c r="L959" s="92">
        <v>88.29</v>
      </c>
      <c r="M959" s="72">
        <v>440</v>
      </c>
      <c r="N959" s="128">
        <f t="shared" si="21"/>
        <v>17.600000000000001</v>
      </c>
      <c r="P959" s="468"/>
    </row>
    <row r="960" spans="1:16" ht="20.399999999999999" x14ac:dyDescent="0.2">
      <c r="A960" s="92" t="s">
        <v>257</v>
      </c>
      <c r="B960" s="390" t="s">
        <v>258</v>
      </c>
      <c r="C960" s="390">
        <v>75</v>
      </c>
      <c r="D960" s="390">
        <v>75</v>
      </c>
      <c r="E960" s="92" t="s">
        <v>155</v>
      </c>
      <c r="F960" s="92">
        <v>76</v>
      </c>
      <c r="G960" s="92">
        <v>56</v>
      </c>
      <c r="H960" s="92"/>
      <c r="I960" s="102">
        <v>14.14</v>
      </c>
      <c r="J960" s="102">
        <v>9.1199999999999992</v>
      </c>
      <c r="K960" s="92"/>
      <c r="L960" s="92">
        <v>124.3</v>
      </c>
      <c r="M960" s="72">
        <v>440</v>
      </c>
      <c r="N960" s="128">
        <f t="shared" si="21"/>
        <v>33.44</v>
      </c>
      <c r="P960" s="468"/>
    </row>
    <row r="961" spans="1:16" x14ac:dyDescent="0.2">
      <c r="A961" s="92"/>
      <c r="B961" s="390"/>
      <c r="C961" s="390"/>
      <c r="D961" s="390"/>
      <c r="E961" s="92" t="s">
        <v>53</v>
      </c>
      <c r="F961" s="92">
        <v>10</v>
      </c>
      <c r="G961" s="92">
        <v>8</v>
      </c>
      <c r="H961" s="92"/>
      <c r="I961" s="92"/>
      <c r="J961" s="92" t="s">
        <v>21</v>
      </c>
      <c r="K961" s="92">
        <v>1.04</v>
      </c>
      <c r="L961" s="92">
        <v>2.75</v>
      </c>
      <c r="M961" s="72">
        <v>40</v>
      </c>
      <c r="N961" s="128">
        <f t="shared" si="21"/>
        <v>0.4</v>
      </c>
      <c r="P961" s="468"/>
    </row>
    <row r="962" spans="1:16" x14ac:dyDescent="0.2">
      <c r="A962" s="92"/>
      <c r="B962" s="390"/>
      <c r="C962" s="390"/>
      <c r="D962" s="390"/>
      <c r="E962" s="92" t="s">
        <v>22</v>
      </c>
      <c r="F962" s="92">
        <v>1</v>
      </c>
      <c r="G962" s="92">
        <v>1</v>
      </c>
      <c r="H962" s="92"/>
      <c r="I962" s="92" t="s">
        <v>21</v>
      </c>
      <c r="J962" s="92" t="s">
        <v>21</v>
      </c>
      <c r="K962" s="92" t="s">
        <v>21</v>
      </c>
      <c r="L962" s="92" t="s">
        <v>21</v>
      </c>
      <c r="M962" s="72">
        <v>16</v>
      </c>
      <c r="N962" s="128">
        <f t="shared" si="21"/>
        <v>1.6E-2</v>
      </c>
      <c r="P962" s="468"/>
    </row>
    <row r="963" spans="1:16" x14ac:dyDescent="0.2">
      <c r="A963" s="92"/>
      <c r="B963" s="390"/>
      <c r="C963" s="390"/>
      <c r="D963" s="390"/>
      <c r="E963" s="92" t="s">
        <v>259</v>
      </c>
      <c r="F963" s="92">
        <v>14</v>
      </c>
      <c r="G963" s="92">
        <v>14</v>
      </c>
      <c r="H963" s="92"/>
      <c r="I963" s="92">
        <v>1.21</v>
      </c>
      <c r="J963" s="92">
        <v>0.21</v>
      </c>
      <c r="K963" s="92">
        <v>5.59</v>
      </c>
      <c r="L963" s="92">
        <v>20.9</v>
      </c>
      <c r="M963" s="72">
        <v>60</v>
      </c>
      <c r="N963" s="128">
        <f t="shared" si="21"/>
        <v>0.84</v>
      </c>
      <c r="P963" s="468"/>
    </row>
    <row r="964" spans="1:16" x14ac:dyDescent="0.2">
      <c r="A964" s="92"/>
      <c r="B964" s="390"/>
      <c r="C964" s="390"/>
      <c r="D964" s="390"/>
      <c r="E964" s="92" t="s">
        <v>260</v>
      </c>
      <c r="F964" s="92">
        <v>8</v>
      </c>
      <c r="G964" s="92">
        <v>8</v>
      </c>
      <c r="H964" s="92"/>
      <c r="I964" s="92">
        <v>0.52</v>
      </c>
      <c r="J964" s="92">
        <v>0.09</v>
      </c>
      <c r="K964" s="92">
        <v>3.68</v>
      </c>
      <c r="L964" s="92">
        <v>14.48</v>
      </c>
      <c r="M964" s="72">
        <v>100</v>
      </c>
      <c r="N964" s="128">
        <f t="shared" si="21"/>
        <v>0.8</v>
      </c>
      <c r="P964" s="468"/>
    </row>
    <row r="965" spans="1:16" x14ac:dyDescent="0.2">
      <c r="A965" s="92"/>
      <c r="B965" s="390"/>
      <c r="C965" s="390"/>
      <c r="D965" s="390"/>
      <c r="E965" s="92" t="s">
        <v>261</v>
      </c>
      <c r="F965" s="92">
        <v>5</v>
      </c>
      <c r="G965" s="92">
        <v>5</v>
      </c>
      <c r="H965" s="92"/>
      <c r="I965" s="92"/>
      <c r="J965" s="92">
        <v>4.99</v>
      </c>
      <c r="K965" s="92"/>
      <c r="L965" s="92">
        <v>44.85</v>
      </c>
      <c r="M965" s="72">
        <v>140</v>
      </c>
      <c r="N965" s="128">
        <f t="shared" si="21"/>
        <v>0.7</v>
      </c>
      <c r="P965" s="468"/>
    </row>
    <row r="966" spans="1:16" x14ac:dyDescent="0.2">
      <c r="A966" s="92"/>
      <c r="B966" s="390"/>
      <c r="C966" s="390"/>
      <c r="D966" s="390"/>
      <c r="E966" s="92" t="s">
        <v>262</v>
      </c>
      <c r="F966" s="92">
        <v>17</v>
      </c>
      <c r="G966" s="92">
        <v>17</v>
      </c>
      <c r="H966" s="92"/>
      <c r="I966" s="92"/>
      <c r="J966" s="92"/>
      <c r="K966" s="92"/>
      <c r="L966" s="92"/>
      <c r="M966" s="72">
        <v>65</v>
      </c>
      <c r="N966" s="128">
        <f t="shared" si="21"/>
        <v>1.105</v>
      </c>
      <c r="P966" s="468"/>
    </row>
    <row r="967" spans="1:16" x14ac:dyDescent="0.2">
      <c r="A967" s="92" t="s">
        <v>263</v>
      </c>
      <c r="B967" s="539" t="s">
        <v>264</v>
      </c>
      <c r="C967" s="411"/>
      <c r="D967" s="411"/>
      <c r="E967" s="92" t="s">
        <v>265</v>
      </c>
      <c r="F967" s="92">
        <v>47.6</v>
      </c>
      <c r="G967" s="92">
        <v>47.6</v>
      </c>
      <c r="H967" s="92"/>
      <c r="I967" s="92">
        <v>5.99</v>
      </c>
      <c r="J967" s="92">
        <v>1.55</v>
      </c>
      <c r="K967" s="92">
        <v>29.76</v>
      </c>
      <c r="L967" s="92">
        <v>157.9</v>
      </c>
      <c r="M967" s="72">
        <v>100</v>
      </c>
      <c r="N967" s="128">
        <f t="shared" si="21"/>
        <v>4.76</v>
      </c>
      <c r="P967" s="468"/>
    </row>
    <row r="968" spans="1:16" x14ac:dyDescent="0.2">
      <c r="A968" s="92"/>
      <c r="B968" s="540"/>
      <c r="C968" s="412">
        <v>130</v>
      </c>
      <c r="D968" s="412">
        <v>180</v>
      </c>
      <c r="E968" s="92" t="s">
        <v>23</v>
      </c>
      <c r="F968" s="92">
        <v>4.5</v>
      </c>
      <c r="G968" s="92">
        <v>4.5</v>
      </c>
      <c r="H968" s="92"/>
      <c r="I968" s="92">
        <v>0.04</v>
      </c>
      <c r="J968" s="92">
        <v>3.6</v>
      </c>
      <c r="K968" s="92">
        <v>0.13</v>
      </c>
      <c r="L968" s="92">
        <v>33.049999999999997</v>
      </c>
      <c r="M968" s="72">
        <v>670</v>
      </c>
      <c r="N968" s="128">
        <f t="shared" si="21"/>
        <v>3.0150000000000001</v>
      </c>
      <c r="P968" s="468"/>
    </row>
    <row r="969" spans="1:16" x14ac:dyDescent="0.2">
      <c r="A969" s="92"/>
      <c r="B969" s="390"/>
      <c r="C969" s="390"/>
      <c r="D969" s="390"/>
      <c r="E969" s="92" t="s">
        <v>22</v>
      </c>
      <c r="F969" s="92">
        <v>2</v>
      </c>
      <c r="G969" s="92">
        <v>2</v>
      </c>
      <c r="H969" s="92"/>
      <c r="I969" s="92" t="s">
        <v>21</v>
      </c>
      <c r="J969" s="92" t="s">
        <v>21</v>
      </c>
      <c r="K969" s="92" t="s">
        <v>21</v>
      </c>
      <c r="L969" s="92" t="s">
        <v>21</v>
      </c>
      <c r="M969" s="72">
        <v>16</v>
      </c>
      <c r="N969" s="128">
        <f t="shared" si="21"/>
        <v>3.2000000000000001E-2</v>
      </c>
      <c r="P969" s="468"/>
    </row>
    <row r="970" spans="1:16" x14ac:dyDescent="0.2">
      <c r="A970" s="92" t="s">
        <v>71</v>
      </c>
      <c r="B970" s="537" t="s">
        <v>163</v>
      </c>
      <c r="C970" s="400"/>
      <c r="D970" s="400"/>
      <c r="E970" s="92" t="s">
        <v>330</v>
      </c>
      <c r="F970" s="92">
        <v>25</v>
      </c>
      <c r="G970" s="92"/>
      <c r="H970" s="92"/>
      <c r="I970" s="92">
        <v>1.04</v>
      </c>
      <c r="J970" s="92" t="s">
        <v>21</v>
      </c>
      <c r="K970" s="102">
        <v>11</v>
      </c>
      <c r="L970" s="108">
        <v>46.8</v>
      </c>
      <c r="M970" s="72">
        <v>148</v>
      </c>
      <c r="N970" s="128">
        <f t="shared" si="21"/>
        <v>3.7</v>
      </c>
      <c r="P970" s="468"/>
    </row>
    <row r="971" spans="1:16" x14ac:dyDescent="0.2">
      <c r="A971" s="92"/>
      <c r="B971" s="538"/>
      <c r="C971" s="401">
        <v>200</v>
      </c>
      <c r="D971" s="401">
        <v>200</v>
      </c>
      <c r="E971" s="92" t="s">
        <v>20</v>
      </c>
      <c r="F971" s="92">
        <v>20</v>
      </c>
      <c r="G971" s="92"/>
      <c r="H971" s="92"/>
      <c r="I971" s="92" t="s">
        <v>21</v>
      </c>
      <c r="J971" s="92" t="s">
        <v>21</v>
      </c>
      <c r="K971" s="92">
        <v>19.96</v>
      </c>
      <c r="L971" s="108">
        <v>75.8</v>
      </c>
      <c r="M971" s="72">
        <v>80</v>
      </c>
      <c r="N971" s="128">
        <f t="shared" si="21"/>
        <v>1.6</v>
      </c>
      <c r="P971" s="468"/>
    </row>
    <row r="972" spans="1:16" x14ac:dyDescent="0.2">
      <c r="A972" s="92"/>
      <c r="B972" s="409" t="s">
        <v>72</v>
      </c>
      <c r="C972" s="409" t="s">
        <v>378</v>
      </c>
      <c r="D972" s="409" t="s">
        <v>379</v>
      </c>
      <c r="E972" s="83" t="s">
        <v>73</v>
      </c>
      <c r="F972" s="83">
        <v>40</v>
      </c>
      <c r="G972" s="83">
        <v>40</v>
      </c>
      <c r="H972" s="84">
        <v>40</v>
      </c>
      <c r="I972" s="432">
        <v>3.48</v>
      </c>
      <c r="J972" s="432">
        <v>0.6</v>
      </c>
      <c r="K972" s="432">
        <v>16</v>
      </c>
      <c r="L972" s="432">
        <v>83.6</v>
      </c>
      <c r="M972" s="72">
        <v>60</v>
      </c>
      <c r="N972" s="128">
        <f t="shared" si="21"/>
        <v>2.4</v>
      </c>
      <c r="P972" s="468"/>
    </row>
    <row r="973" spans="1:16" x14ac:dyDescent="0.2">
      <c r="A973" s="92"/>
      <c r="B973" s="409"/>
      <c r="C973" s="409"/>
      <c r="D973" s="409"/>
      <c r="E973" s="432" t="s">
        <v>74</v>
      </c>
      <c r="F973" s="432">
        <v>80</v>
      </c>
      <c r="G973" s="432">
        <v>80</v>
      </c>
      <c r="H973" s="396">
        <v>80</v>
      </c>
      <c r="I973" s="432">
        <v>5.28</v>
      </c>
      <c r="J973" s="432">
        <v>0.96</v>
      </c>
      <c r="K973" s="432">
        <v>28.24</v>
      </c>
      <c r="L973" s="432">
        <v>144.80000000000001</v>
      </c>
      <c r="M973" s="72">
        <v>51</v>
      </c>
      <c r="N973" s="128">
        <f t="shared" si="21"/>
        <v>4.08</v>
      </c>
      <c r="P973" s="468"/>
    </row>
    <row r="974" spans="1:16" ht="11.25" customHeight="1" x14ac:dyDescent="0.2">
      <c r="A974" s="432" t="s">
        <v>75</v>
      </c>
      <c r="B974" s="529" t="s">
        <v>76</v>
      </c>
      <c r="C974" s="393"/>
      <c r="D974" s="393"/>
      <c r="E974" s="432" t="s">
        <v>77</v>
      </c>
      <c r="F974" s="432">
        <v>40</v>
      </c>
      <c r="G974" s="432">
        <v>40</v>
      </c>
      <c r="H974" s="396"/>
      <c r="I974" s="432">
        <v>4.12</v>
      </c>
      <c r="J974" s="432">
        <v>0.44</v>
      </c>
      <c r="K974" s="432">
        <v>27.6</v>
      </c>
      <c r="L974" s="432">
        <v>167</v>
      </c>
      <c r="M974" s="72">
        <v>40</v>
      </c>
      <c r="N974" s="128">
        <f t="shared" si="21"/>
        <v>1.6</v>
      </c>
      <c r="P974" s="468"/>
    </row>
    <row r="975" spans="1:16" x14ac:dyDescent="0.2">
      <c r="A975" s="432"/>
      <c r="B975" s="530"/>
      <c r="C975" s="395">
        <v>75</v>
      </c>
      <c r="D975" s="395">
        <v>75</v>
      </c>
      <c r="E975" s="432" t="s">
        <v>78</v>
      </c>
      <c r="F975" s="432">
        <v>2.2999999999999998</v>
      </c>
      <c r="G975" s="432">
        <v>2.2999999999999998</v>
      </c>
      <c r="H975" s="396"/>
      <c r="I975" s="432">
        <v>0.23</v>
      </c>
      <c r="J975" s="432">
        <v>0.02</v>
      </c>
      <c r="K975" s="432">
        <v>0.09</v>
      </c>
      <c r="L975" s="432">
        <v>49.57</v>
      </c>
      <c r="M975" s="72">
        <v>40</v>
      </c>
      <c r="N975" s="128">
        <f t="shared" si="21"/>
        <v>9.1999999999999998E-2</v>
      </c>
      <c r="P975" s="468"/>
    </row>
    <row r="976" spans="1:16" x14ac:dyDescent="0.2">
      <c r="A976" s="432"/>
      <c r="B976" s="409"/>
      <c r="C976" s="409"/>
      <c r="D976" s="409"/>
      <c r="E976" s="432" t="s">
        <v>79</v>
      </c>
      <c r="F976" s="432">
        <v>0.05</v>
      </c>
      <c r="G976" s="432"/>
      <c r="H976" s="396"/>
      <c r="I976" s="432">
        <v>0.26</v>
      </c>
      <c r="J976" s="432">
        <v>0.24</v>
      </c>
      <c r="K976" s="432">
        <v>0.01</v>
      </c>
      <c r="L976" s="432">
        <v>3.9</v>
      </c>
      <c r="M976" s="72">
        <v>12</v>
      </c>
      <c r="N976" s="128">
        <f>F976*M976</f>
        <v>0.60000000000000009</v>
      </c>
      <c r="P976" s="468"/>
    </row>
    <row r="977" spans="1:16" x14ac:dyDescent="0.2">
      <c r="A977" s="432"/>
      <c r="B977" s="409"/>
      <c r="C977" s="409"/>
      <c r="D977" s="409"/>
      <c r="E977" s="432" t="s">
        <v>80</v>
      </c>
      <c r="F977" s="432">
        <v>0.02</v>
      </c>
      <c r="G977" s="432"/>
      <c r="H977" s="396"/>
      <c r="I977" s="432">
        <v>0.11</v>
      </c>
      <c r="J977" s="432">
        <v>0.1</v>
      </c>
      <c r="K977" s="432" t="s">
        <v>21</v>
      </c>
      <c r="L977" s="432">
        <v>1.41</v>
      </c>
      <c r="M977" s="72">
        <v>12</v>
      </c>
      <c r="N977" s="128">
        <f>F977*M977</f>
        <v>0.24</v>
      </c>
      <c r="P977" s="468"/>
    </row>
    <row r="978" spans="1:16" x14ac:dyDescent="0.2">
      <c r="A978" s="432"/>
      <c r="B978" s="409"/>
      <c r="C978" s="409"/>
      <c r="D978" s="409"/>
      <c r="E978" s="432" t="s">
        <v>20</v>
      </c>
      <c r="F978" s="432">
        <v>21.15</v>
      </c>
      <c r="G978" s="432">
        <v>21.15</v>
      </c>
      <c r="H978" s="396"/>
      <c r="I978" s="432" t="s">
        <v>21</v>
      </c>
      <c r="J978" s="432" t="s">
        <v>21</v>
      </c>
      <c r="K978" s="432">
        <v>21.1</v>
      </c>
      <c r="L978" s="432">
        <v>80.16</v>
      </c>
      <c r="M978" s="72">
        <v>80</v>
      </c>
      <c r="N978" s="128">
        <f t="shared" si="21"/>
        <v>1.6919999999999999</v>
      </c>
      <c r="P978" s="468"/>
    </row>
    <row r="979" spans="1:16" x14ac:dyDescent="0.2">
      <c r="A979" s="432"/>
      <c r="B979" s="409"/>
      <c r="C979" s="409"/>
      <c r="D979" s="409"/>
      <c r="E979" s="432" t="s">
        <v>23</v>
      </c>
      <c r="F979" s="432">
        <v>9.6</v>
      </c>
      <c r="G979" s="432">
        <v>9.6</v>
      </c>
      <c r="H979" s="396"/>
      <c r="I979" s="432">
        <v>0.08</v>
      </c>
      <c r="J979" s="432">
        <v>6.96</v>
      </c>
      <c r="K979" s="432">
        <v>0.25</v>
      </c>
      <c r="L979" s="432">
        <v>63.46</v>
      </c>
      <c r="M979" s="72">
        <v>670</v>
      </c>
      <c r="N979" s="128">
        <f t="shared" si="21"/>
        <v>6.4320000000000004</v>
      </c>
      <c r="P979" s="468"/>
    </row>
    <row r="980" spans="1:16" x14ac:dyDescent="0.2">
      <c r="A980" s="432"/>
      <c r="B980" s="409"/>
      <c r="C980" s="409"/>
      <c r="D980" s="409"/>
      <c r="E980" s="432" t="s">
        <v>19</v>
      </c>
      <c r="F980" s="432">
        <v>7.55</v>
      </c>
      <c r="G980" s="432">
        <v>7.55</v>
      </c>
      <c r="H980" s="396"/>
      <c r="I980" s="432">
        <v>0.21</v>
      </c>
      <c r="J980" s="432">
        <v>0.24</v>
      </c>
      <c r="K980" s="432">
        <v>0.35</v>
      </c>
      <c r="L980" s="432">
        <v>4.37</v>
      </c>
      <c r="M980" s="72">
        <v>65</v>
      </c>
      <c r="N980" s="128">
        <f t="shared" si="21"/>
        <v>0.49075000000000002</v>
      </c>
      <c r="P980" s="468"/>
    </row>
    <row r="981" spans="1:16" x14ac:dyDescent="0.2">
      <c r="A981" s="432"/>
      <c r="B981" s="409"/>
      <c r="C981" s="409"/>
      <c r="D981" s="409"/>
      <c r="E981" s="432" t="s">
        <v>81</v>
      </c>
      <c r="F981" s="432">
        <v>0.19</v>
      </c>
      <c r="G981" s="432">
        <v>0.19</v>
      </c>
      <c r="H981" s="396"/>
      <c r="I981" s="432" t="s">
        <v>21</v>
      </c>
      <c r="J981" s="432" t="s">
        <v>21</v>
      </c>
      <c r="K981" s="432" t="s">
        <v>21</v>
      </c>
      <c r="L981" s="432" t="s">
        <v>21</v>
      </c>
      <c r="M981" s="72">
        <v>480</v>
      </c>
      <c r="N981" s="128">
        <f t="shared" si="21"/>
        <v>9.1200000000000003E-2</v>
      </c>
      <c r="P981" s="468"/>
    </row>
    <row r="982" spans="1:16" x14ac:dyDescent="0.2">
      <c r="A982" s="432"/>
      <c r="B982" s="409"/>
      <c r="C982" s="409"/>
      <c r="D982" s="409"/>
      <c r="E982" s="432" t="s">
        <v>82</v>
      </c>
      <c r="F982" s="432">
        <v>0.25</v>
      </c>
      <c r="G982" s="432">
        <v>0.25</v>
      </c>
      <c r="H982" s="396"/>
      <c r="I982" s="432" t="s">
        <v>21</v>
      </c>
      <c r="J982" s="432">
        <v>0.249</v>
      </c>
      <c r="K982" s="432" t="s">
        <v>21</v>
      </c>
      <c r="L982" s="432">
        <v>2.25</v>
      </c>
      <c r="M982" s="72">
        <v>140</v>
      </c>
      <c r="N982" s="128">
        <f t="shared" si="21"/>
        <v>3.5000000000000003E-2</v>
      </c>
      <c r="P982" s="468"/>
    </row>
    <row r="983" spans="1:16" x14ac:dyDescent="0.2">
      <c r="A983" s="113"/>
      <c r="B983" s="390" t="s">
        <v>462</v>
      </c>
      <c r="C983" s="390">
        <v>100</v>
      </c>
      <c r="D983" s="390">
        <v>100</v>
      </c>
      <c r="E983" s="92" t="s">
        <v>462</v>
      </c>
      <c r="F983" s="113">
        <v>100</v>
      </c>
      <c r="G983" s="92">
        <v>100</v>
      </c>
      <c r="H983" s="92"/>
      <c r="I983" s="92">
        <v>0.2</v>
      </c>
      <c r="J983" s="92">
        <v>5.4</v>
      </c>
      <c r="K983" s="92">
        <v>32</v>
      </c>
      <c r="L983" s="92">
        <v>144</v>
      </c>
      <c r="M983" s="72">
        <v>500</v>
      </c>
      <c r="N983" s="128">
        <f t="shared" si="21"/>
        <v>50</v>
      </c>
      <c r="P983" s="468"/>
    </row>
    <row r="984" spans="1:16" x14ac:dyDescent="0.2">
      <c r="A984" s="92"/>
      <c r="B984" s="384" t="s">
        <v>84</v>
      </c>
      <c r="C984" s="384"/>
      <c r="D984" s="384"/>
      <c r="E984" s="92"/>
      <c r="F984" s="92"/>
      <c r="G984" s="92"/>
      <c r="H984" s="92"/>
      <c r="I984" s="120" t="e">
        <f>#REF!+#REF!+#REF!+#REF!+#REF!+#REF!+#REF!+I983</f>
        <v>#REF!</v>
      </c>
      <c r="J984" s="120">
        <v>91.679000000000002</v>
      </c>
      <c r="K984" s="120">
        <v>243.10300000000001</v>
      </c>
      <c r="L984" s="120">
        <v>1650.02</v>
      </c>
      <c r="M984" s="94"/>
      <c r="N984" s="129">
        <f>SUM(N947:N983)</f>
        <v>156.57195000000002</v>
      </c>
      <c r="P984" s="468"/>
    </row>
    <row r="985" spans="1:16" x14ac:dyDescent="0.2">
      <c r="A985" s="462"/>
      <c r="B985" s="455" t="s">
        <v>329</v>
      </c>
      <c r="C985" s="455"/>
      <c r="D985" s="455"/>
      <c r="E985" s="462"/>
      <c r="F985" s="462"/>
      <c r="G985" s="462"/>
      <c r="H985" s="454"/>
      <c r="I985" s="453" t="e">
        <f>I984+I945</f>
        <v>#REF!</v>
      </c>
      <c r="J985" s="453" t="e">
        <f>J984+J945</f>
        <v>#REF!</v>
      </c>
      <c r="K985" s="453" t="e">
        <f>K984+K945</f>
        <v>#REF!</v>
      </c>
      <c r="L985" s="453" t="e">
        <f>L984+L945</f>
        <v>#REF!</v>
      </c>
      <c r="M985" s="453"/>
      <c r="N985" s="438">
        <f>N984+N945</f>
        <v>276.06795</v>
      </c>
      <c r="P985" s="468"/>
    </row>
    <row r="986" spans="1:16" ht="20.399999999999999" x14ac:dyDescent="0.2">
      <c r="A986" s="418" t="s">
        <v>1</v>
      </c>
      <c r="B986" s="391" t="s">
        <v>2</v>
      </c>
      <c r="C986" s="391"/>
      <c r="D986" s="391"/>
      <c r="E986" s="418" t="s">
        <v>3</v>
      </c>
      <c r="F986" s="418" t="s">
        <v>4</v>
      </c>
      <c r="G986" s="418" t="s">
        <v>5</v>
      </c>
      <c r="H986" s="418" t="s">
        <v>6</v>
      </c>
      <c r="I986" s="418" t="s">
        <v>7</v>
      </c>
      <c r="J986" s="418" t="s">
        <v>8</v>
      </c>
      <c r="K986" s="418" t="s">
        <v>9</v>
      </c>
      <c r="L986" s="418" t="s">
        <v>10</v>
      </c>
      <c r="M986" s="72" t="s">
        <v>11</v>
      </c>
      <c r="N986" s="128"/>
      <c r="P986" s="468"/>
    </row>
    <row r="987" spans="1:16" ht="11.25" customHeight="1" x14ac:dyDescent="0.2">
      <c r="A987" s="634" t="s">
        <v>319</v>
      </c>
      <c r="B987" s="635"/>
      <c r="C987" s="399"/>
      <c r="D987" s="399"/>
      <c r="E987" s="389"/>
      <c r="F987" s="389"/>
      <c r="G987" s="389"/>
      <c r="H987" s="389"/>
      <c r="I987" s="389"/>
      <c r="J987" s="389"/>
      <c r="K987" s="389"/>
      <c r="L987" s="389"/>
      <c r="M987" s="72"/>
      <c r="N987" s="128"/>
      <c r="P987" s="468"/>
    </row>
    <row r="988" spans="1:16" ht="11.25" customHeight="1" x14ac:dyDescent="0.2">
      <c r="A988" s="552" t="s">
        <v>14</v>
      </c>
      <c r="B988" s="553"/>
      <c r="C988" s="399"/>
      <c r="D988" s="399"/>
      <c r="E988" s="389"/>
      <c r="F988" s="389"/>
      <c r="G988" s="389"/>
      <c r="H988" s="389"/>
      <c r="I988" s="389"/>
      <c r="J988" s="389"/>
      <c r="K988" s="389"/>
      <c r="L988" s="389"/>
      <c r="M988" s="72"/>
      <c r="N988" s="128"/>
      <c r="P988" s="468"/>
    </row>
    <row r="989" spans="1:16" x14ac:dyDescent="0.2">
      <c r="A989" s="92" t="s">
        <v>303</v>
      </c>
      <c r="B989" s="537" t="s">
        <v>365</v>
      </c>
      <c r="C989" s="400"/>
      <c r="D989" s="400"/>
      <c r="E989" s="92" t="s">
        <v>367</v>
      </c>
      <c r="F989" s="92">
        <v>48.1</v>
      </c>
      <c r="G989" s="92"/>
      <c r="H989" s="92"/>
      <c r="I989" s="92">
        <v>2.82</v>
      </c>
      <c r="J989" s="92">
        <v>3.2</v>
      </c>
      <c r="K989" s="92">
        <v>4.7300000000000004</v>
      </c>
      <c r="L989" s="92">
        <v>58</v>
      </c>
      <c r="M989" s="72">
        <v>65</v>
      </c>
      <c r="N989" s="128">
        <f t="shared" ref="N989:N1048" si="22">F989*M989/1000</f>
        <v>3.1265000000000001</v>
      </c>
      <c r="P989" s="468"/>
    </row>
    <row r="990" spans="1:16" x14ac:dyDescent="0.2">
      <c r="A990" s="92"/>
      <c r="B990" s="538"/>
      <c r="C990" s="401">
        <v>80</v>
      </c>
      <c r="D990" s="401">
        <v>120</v>
      </c>
      <c r="E990" s="92" t="s">
        <v>366</v>
      </c>
      <c r="F990" s="92">
        <v>48.1</v>
      </c>
      <c r="G990" s="92"/>
      <c r="H990" s="92"/>
      <c r="I990" s="92">
        <v>4.12</v>
      </c>
      <c r="J990" s="92">
        <v>0.44</v>
      </c>
      <c r="K990" s="92">
        <v>27.64</v>
      </c>
      <c r="L990" s="92">
        <v>133.6</v>
      </c>
      <c r="M990" s="72">
        <v>40</v>
      </c>
      <c r="N990" s="128">
        <f t="shared" si="22"/>
        <v>1.9239999999999999</v>
      </c>
      <c r="P990" s="468"/>
    </row>
    <row r="991" spans="1:16" x14ac:dyDescent="0.2">
      <c r="A991" s="92"/>
      <c r="B991" s="390"/>
      <c r="C991" s="390"/>
      <c r="D991" s="390"/>
      <c r="E991" s="92" t="s">
        <v>92</v>
      </c>
      <c r="F991" s="92">
        <v>0.06</v>
      </c>
      <c r="G991" s="123"/>
      <c r="H991" s="92"/>
      <c r="I991" s="92">
        <v>0.63</v>
      </c>
      <c r="J991" s="92">
        <v>0.56999999999999995</v>
      </c>
      <c r="K991" s="92">
        <v>0.03</v>
      </c>
      <c r="L991" s="92">
        <v>6.83</v>
      </c>
      <c r="M991" s="72">
        <v>12</v>
      </c>
      <c r="N991" s="128">
        <f>F991*M991</f>
        <v>0.72</v>
      </c>
      <c r="P991" s="468"/>
    </row>
    <row r="992" spans="1:16" x14ac:dyDescent="0.2">
      <c r="A992" s="92"/>
      <c r="B992" s="390"/>
      <c r="C992" s="390"/>
      <c r="D992" s="390"/>
      <c r="E992" s="92" t="s">
        <v>307</v>
      </c>
      <c r="F992" s="102">
        <v>1.7</v>
      </c>
      <c r="G992" s="92"/>
      <c r="H992" s="92"/>
      <c r="I992" s="92" t="s">
        <v>21</v>
      </c>
      <c r="J992" s="92"/>
      <c r="K992" s="92">
        <v>19.96</v>
      </c>
      <c r="L992" s="92">
        <v>75.849999999999994</v>
      </c>
      <c r="M992" s="72">
        <v>80</v>
      </c>
      <c r="N992" s="128">
        <f t="shared" si="22"/>
        <v>0.13600000000000001</v>
      </c>
      <c r="P992" s="468"/>
    </row>
    <row r="993" spans="1:16" x14ac:dyDescent="0.2">
      <c r="A993" s="92"/>
      <c r="B993" s="390"/>
      <c r="C993" s="390"/>
      <c r="D993" s="390"/>
      <c r="E993" s="92" t="s">
        <v>129</v>
      </c>
      <c r="F993" s="102">
        <v>1.4</v>
      </c>
      <c r="G993" s="92"/>
      <c r="H993" s="92"/>
      <c r="I993" s="92"/>
      <c r="J993" s="92"/>
      <c r="K993" s="92"/>
      <c r="L993" s="92"/>
      <c r="M993" s="72">
        <v>400</v>
      </c>
      <c r="N993" s="128">
        <f t="shared" si="22"/>
        <v>0.56000000000000005</v>
      </c>
      <c r="P993" s="468"/>
    </row>
    <row r="994" spans="1:16" x14ac:dyDescent="0.2">
      <c r="A994" s="92"/>
      <c r="B994" s="390"/>
      <c r="C994" s="390"/>
      <c r="D994" s="390"/>
      <c r="E994" s="92" t="s">
        <v>368</v>
      </c>
      <c r="F994" s="102">
        <v>0.9</v>
      </c>
      <c r="G994" s="92"/>
      <c r="H994" s="92"/>
      <c r="I994" s="92"/>
      <c r="J994" s="92"/>
      <c r="K994" s="92"/>
      <c r="L994" s="92"/>
      <c r="M994" s="72">
        <v>16</v>
      </c>
      <c r="N994" s="128">
        <f t="shared" si="22"/>
        <v>1.44E-2</v>
      </c>
      <c r="P994" s="468"/>
    </row>
    <row r="995" spans="1:16" ht="22.5" customHeight="1" x14ac:dyDescent="0.2">
      <c r="A995" s="92" t="s">
        <v>99</v>
      </c>
      <c r="B995" s="537" t="s">
        <v>308</v>
      </c>
      <c r="C995" s="400"/>
      <c r="D995" s="400"/>
      <c r="E995" s="92" t="s">
        <v>309</v>
      </c>
      <c r="F995" s="92">
        <v>1</v>
      </c>
      <c r="G995" s="92"/>
      <c r="H995" s="92"/>
      <c r="I995" s="92"/>
      <c r="J995" s="92"/>
      <c r="K995" s="92"/>
      <c r="L995" s="92"/>
      <c r="M995" s="72">
        <v>688</v>
      </c>
      <c r="N995" s="128">
        <f t="shared" si="22"/>
        <v>0.68799999999999994</v>
      </c>
      <c r="P995" s="468"/>
    </row>
    <row r="996" spans="1:16" x14ac:dyDescent="0.2">
      <c r="A996" s="92"/>
      <c r="B996" s="538"/>
      <c r="C996" s="401">
        <v>200</v>
      </c>
      <c r="D996" s="401">
        <v>200</v>
      </c>
      <c r="E996" s="92" t="s">
        <v>145</v>
      </c>
      <c r="F996" s="92">
        <v>100</v>
      </c>
      <c r="G996" s="92"/>
      <c r="H996" s="92"/>
      <c r="I996" s="92">
        <v>2.82</v>
      </c>
      <c r="J996" s="92">
        <v>3.2</v>
      </c>
      <c r="K996" s="92">
        <v>4.7300000000000004</v>
      </c>
      <c r="L996" s="92">
        <v>58</v>
      </c>
      <c r="M996" s="72">
        <v>65</v>
      </c>
      <c r="N996" s="128">
        <f t="shared" si="22"/>
        <v>6.5</v>
      </c>
      <c r="P996" s="468"/>
    </row>
    <row r="997" spans="1:16" x14ac:dyDescent="0.2">
      <c r="A997" s="92"/>
      <c r="B997" s="390"/>
      <c r="C997" s="390"/>
      <c r="D997" s="390"/>
      <c r="E997" s="92" t="s">
        <v>20</v>
      </c>
      <c r="F997" s="92">
        <v>15</v>
      </c>
      <c r="G997" s="92"/>
      <c r="H997" s="92"/>
      <c r="I997" s="92"/>
      <c r="J997" s="92"/>
      <c r="K997" s="92">
        <v>19.96</v>
      </c>
      <c r="L997" s="92">
        <v>75.8</v>
      </c>
      <c r="M997" s="72">
        <v>80</v>
      </c>
      <c r="N997" s="128">
        <f t="shared" si="22"/>
        <v>1.2</v>
      </c>
      <c r="P997" s="468"/>
    </row>
    <row r="998" spans="1:16" ht="22.5" customHeight="1" x14ac:dyDescent="0.2">
      <c r="A998" s="92" t="s">
        <v>15</v>
      </c>
      <c r="B998" s="537" t="s">
        <v>310</v>
      </c>
      <c r="C998" s="400"/>
      <c r="D998" s="400"/>
      <c r="E998" s="92" t="s">
        <v>17</v>
      </c>
      <c r="F998" s="92">
        <v>33.299999999999997</v>
      </c>
      <c r="G998" s="92"/>
      <c r="H998" s="92"/>
      <c r="I998" s="92">
        <v>2.4900000000000002</v>
      </c>
      <c r="J998" s="92">
        <v>0.16</v>
      </c>
      <c r="K998" s="92">
        <v>21.2</v>
      </c>
      <c r="L998" s="92">
        <v>105.4</v>
      </c>
      <c r="M998" s="72">
        <v>90</v>
      </c>
      <c r="N998" s="128">
        <f t="shared" si="22"/>
        <v>2.9969999999999994</v>
      </c>
      <c r="P998" s="468"/>
    </row>
    <row r="999" spans="1:16" x14ac:dyDescent="0.2">
      <c r="A999" s="92"/>
      <c r="B999" s="538"/>
      <c r="C999" s="401" t="s">
        <v>417</v>
      </c>
      <c r="D999" s="401" t="s">
        <v>405</v>
      </c>
      <c r="E999" s="92" t="s">
        <v>145</v>
      </c>
      <c r="F999" s="92">
        <v>73.8</v>
      </c>
      <c r="G999" s="92"/>
      <c r="H999" s="92"/>
      <c r="I999" s="92">
        <v>2.06</v>
      </c>
      <c r="J999" s="92">
        <v>7.82</v>
      </c>
      <c r="K999" s="92">
        <v>3.49</v>
      </c>
      <c r="L999" s="92">
        <v>38.380000000000003</v>
      </c>
      <c r="M999" s="72">
        <v>65</v>
      </c>
      <c r="N999" s="128">
        <f t="shared" si="22"/>
        <v>4.7969999999999997</v>
      </c>
      <c r="P999" s="468"/>
    </row>
    <row r="1000" spans="1:16" x14ac:dyDescent="0.2">
      <c r="A1000" s="92"/>
      <c r="B1000" s="390"/>
      <c r="C1000" s="390"/>
      <c r="D1000" s="390"/>
      <c r="E1000" s="92" t="s">
        <v>20</v>
      </c>
      <c r="F1000" s="92">
        <v>7.5</v>
      </c>
      <c r="G1000" s="92"/>
      <c r="H1000" s="92"/>
      <c r="I1000" s="92" t="s">
        <v>21</v>
      </c>
      <c r="J1000" s="92" t="s">
        <v>21</v>
      </c>
      <c r="K1000" s="92">
        <v>7.48</v>
      </c>
      <c r="L1000" s="92">
        <v>28.42</v>
      </c>
      <c r="M1000" s="72">
        <v>80</v>
      </c>
      <c r="N1000" s="128">
        <f t="shared" si="22"/>
        <v>0.6</v>
      </c>
      <c r="P1000" s="468"/>
    </row>
    <row r="1001" spans="1:16" x14ac:dyDescent="0.2">
      <c r="A1001" s="92"/>
      <c r="B1001" s="390"/>
      <c r="C1001" s="390"/>
      <c r="D1001" s="390"/>
      <c r="E1001" s="92" t="s">
        <v>22</v>
      </c>
      <c r="F1001" s="92">
        <v>0.06</v>
      </c>
      <c r="G1001" s="92"/>
      <c r="H1001" s="92"/>
      <c r="I1001" s="92" t="s">
        <v>21</v>
      </c>
      <c r="J1001" s="92" t="s">
        <v>21</v>
      </c>
      <c r="K1001" s="92" t="s">
        <v>21</v>
      </c>
      <c r="L1001" s="92" t="s">
        <v>21</v>
      </c>
      <c r="M1001" s="72">
        <v>16</v>
      </c>
      <c r="N1001" s="128">
        <f t="shared" si="22"/>
        <v>9.5999999999999992E-4</v>
      </c>
      <c r="P1001" s="468"/>
    </row>
    <row r="1002" spans="1:16" ht="13.5" customHeight="1" x14ac:dyDescent="0.2">
      <c r="A1002" s="92"/>
      <c r="B1002" s="390"/>
      <c r="C1002" s="390"/>
      <c r="D1002" s="390"/>
      <c r="E1002" s="92" t="s">
        <v>23</v>
      </c>
      <c r="F1002" s="92">
        <v>5</v>
      </c>
      <c r="G1002" s="92"/>
      <c r="H1002" s="92"/>
      <c r="I1002" s="92">
        <v>0.04</v>
      </c>
      <c r="J1002" s="92">
        <v>3.63</v>
      </c>
      <c r="K1002" s="92">
        <v>13.2</v>
      </c>
      <c r="L1002" s="92">
        <v>28.43</v>
      </c>
      <c r="M1002" s="72">
        <v>670</v>
      </c>
      <c r="N1002" s="128">
        <f t="shared" si="22"/>
        <v>3.35</v>
      </c>
      <c r="P1002" s="468"/>
    </row>
    <row r="1003" spans="1:16" ht="11.25" customHeight="1" x14ac:dyDescent="0.2">
      <c r="A1003" s="432"/>
      <c r="B1003" s="541" t="s">
        <v>30</v>
      </c>
      <c r="C1003" s="387">
        <v>70</v>
      </c>
      <c r="D1003" s="387">
        <v>90</v>
      </c>
      <c r="E1003" s="432" t="s">
        <v>31</v>
      </c>
      <c r="F1003" s="432">
        <v>80</v>
      </c>
      <c r="G1003" s="432">
        <v>80</v>
      </c>
      <c r="H1003" s="396"/>
      <c r="I1003" s="432">
        <v>6.96</v>
      </c>
      <c r="J1003" s="432">
        <v>1.2</v>
      </c>
      <c r="K1003" s="432">
        <v>32.96</v>
      </c>
      <c r="L1003" s="432">
        <v>181</v>
      </c>
      <c r="M1003" s="72">
        <v>60</v>
      </c>
      <c r="N1003" s="128">
        <f t="shared" si="22"/>
        <v>4.8</v>
      </c>
      <c r="P1003" s="468"/>
    </row>
    <row r="1004" spans="1:16" x14ac:dyDescent="0.2">
      <c r="A1004" s="432"/>
      <c r="B1004" s="542"/>
      <c r="C1004" s="398">
        <v>10</v>
      </c>
      <c r="D1004" s="398">
        <v>10</v>
      </c>
      <c r="E1004" s="432" t="s">
        <v>32</v>
      </c>
      <c r="F1004" s="432">
        <v>10</v>
      </c>
      <c r="G1004" s="432"/>
      <c r="H1004" s="396"/>
      <c r="I1004" s="432">
        <v>2.68</v>
      </c>
      <c r="J1004" s="432">
        <v>2.57</v>
      </c>
      <c r="K1004" s="432" t="s">
        <v>21</v>
      </c>
      <c r="L1004" s="432">
        <v>33.79</v>
      </c>
      <c r="M1004" s="72">
        <v>650</v>
      </c>
      <c r="N1004" s="128">
        <f t="shared" si="22"/>
        <v>6.5</v>
      </c>
      <c r="P1004" s="468"/>
    </row>
    <row r="1005" spans="1:16" ht="12" customHeight="1" x14ac:dyDescent="0.2">
      <c r="A1005" s="432"/>
      <c r="B1005" s="409"/>
      <c r="C1005" s="409">
        <v>10</v>
      </c>
      <c r="D1005" s="409">
        <v>10</v>
      </c>
      <c r="E1005" s="432" t="s">
        <v>33</v>
      </c>
      <c r="F1005" s="432">
        <v>10</v>
      </c>
      <c r="G1005" s="432"/>
      <c r="H1005" s="396"/>
      <c r="I1005" s="432">
        <v>0.08</v>
      </c>
      <c r="J1005" s="432">
        <v>7.25</v>
      </c>
      <c r="K1005" s="432">
        <v>0.26</v>
      </c>
      <c r="L1005" s="432">
        <v>66.099999999999994</v>
      </c>
      <c r="M1005" s="72">
        <v>670</v>
      </c>
      <c r="N1005" s="128">
        <f t="shared" si="22"/>
        <v>6.7</v>
      </c>
      <c r="P1005" s="468"/>
    </row>
    <row r="1006" spans="1:16" ht="20.399999999999999" x14ac:dyDescent="0.2">
      <c r="A1006" s="92"/>
      <c r="B1006" s="390" t="s">
        <v>146</v>
      </c>
      <c r="C1006" s="390">
        <v>120</v>
      </c>
      <c r="D1006" s="390">
        <v>120</v>
      </c>
      <c r="E1006" s="92" t="s">
        <v>147</v>
      </c>
      <c r="F1006" s="92">
        <v>120</v>
      </c>
      <c r="G1006" s="92">
        <v>120</v>
      </c>
      <c r="H1006" s="92">
        <v>120</v>
      </c>
      <c r="I1006" s="92">
        <v>1.8</v>
      </c>
      <c r="J1006" s="92">
        <v>8.4000000000000005E-2</v>
      </c>
      <c r="K1006" s="92">
        <v>17.2</v>
      </c>
      <c r="L1006" s="92">
        <v>74.8</v>
      </c>
      <c r="M1006" s="72">
        <v>170</v>
      </c>
      <c r="N1006" s="128">
        <f t="shared" si="22"/>
        <v>20.399999999999999</v>
      </c>
      <c r="P1006" s="468"/>
    </row>
    <row r="1007" spans="1:16" x14ac:dyDescent="0.2">
      <c r="A1007" s="432" t="s">
        <v>38</v>
      </c>
      <c r="B1007" s="409" t="s">
        <v>437</v>
      </c>
      <c r="C1007" s="409">
        <v>100</v>
      </c>
      <c r="D1007" s="409">
        <v>100</v>
      </c>
      <c r="E1007" s="432" t="s">
        <v>437</v>
      </c>
      <c r="F1007" s="432">
        <v>200</v>
      </c>
      <c r="G1007" s="432">
        <v>100</v>
      </c>
      <c r="H1007" s="396">
        <v>100</v>
      </c>
      <c r="I1007" s="432"/>
      <c r="J1007" s="432"/>
      <c r="K1007" s="432">
        <v>19</v>
      </c>
      <c r="L1007" s="432">
        <v>75</v>
      </c>
      <c r="M1007" s="72">
        <v>80</v>
      </c>
      <c r="N1007" s="128">
        <f t="shared" si="22"/>
        <v>16</v>
      </c>
      <c r="P1007" s="468"/>
    </row>
    <row r="1008" spans="1:16" ht="20.399999999999999" x14ac:dyDescent="0.2">
      <c r="A1008" s="92"/>
      <c r="B1008" s="384" t="s">
        <v>40</v>
      </c>
      <c r="C1008" s="384"/>
      <c r="D1008" s="384"/>
      <c r="E1008" s="92"/>
      <c r="F1008" s="92"/>
      <c r="G1008" s="92"/>
      <c r="H1008" s="92"/>
      <c r="I1008" s="116" t="e">
        <f>#REF!+#REF!+#REF!+#REF!+#REF!</f>
        <v>#REF!</v>
      </c>
      <c r="J1008" s="116" t="e">
        <f>#REF!+#REF!+#REF!+#REF!+#REF!</f>
        <v>#REF!</v>
      </c>
      <c r="K1008" s="116" t="e">
        <f>#REF!+#REF!+#REF!+#REF!+#REF!</f>
        <v>#REF!</v>
      </c>
      <c r="L1008" s="116" t="e">
        <f>#REF!+#REF!+#REF!+#REF!+#REF!</f>
        <v>#REF!</v>
      </c>
      <c r="M1008" s="116"/>
      <c r="N1008" s="129">
        <f>SUM(N989:N1007)</f>
        <v>81.013859999999994</v>
      </c>
      <c r="P1008" s="468"/>
    </row>
    <row r="1009" spans="1:16" x14ac:dyDescent="0.2">
      <c r="A1009" s="389" t="s">
        <v>41</v>
      </c>
      <c r="B1009" s="390"/>
      <c r="C1009" s="390"/>
      <c r="D1009" s="390"/>
      <c r="E1009" s="92"/>
      <c r="F1009" s="92"/>
      <c r="G1009" s="92"/>
      <c r="H1009" s="92"/>
      <c r="I1009" s="92"/>
      <c r="J1009" s="92"/>
      <c r="K1009" s="92"/>
      <c r="L1009" s="108" t="s">
        <v>21</v>
      </c>
      <c r="M1009" s="72"/>
      <c r="N1009" s="128"/>
      <c r="P1009" s="468"/>
    </row>
    <row r="1010" spans="1:16" ht="12.75" customHeight="1" x14ac:dyDescent="0.2">
      <c r="A1010" s="92" t="s">
        <v>311</v>
      </c>
      <c r="B1010" s="537" t="s">
        <v>312</v>
      </c>
      <c r="C1010" s="400"/>
      <c r="D1010" s="400"/>
      <c r="E1010" s="92" t="s">
        <v>51</v>
      </c>
      <c r="F1010" s="92">
        <v>116</v>
      </c>
      <c r="G1010" s="92">
        <v>84</v>
      </c>
      <c r="H1010" s="92"/>
      <c r="I1010" s="102">
        <v>2.3199999999999998</v>
      </c>
      <c r="J1010" s="92">
        <v>0.33</v>
      </c>
      <c r="K1010" s="92">
        <v>14.69</v>
      </c>
      <c r="L1010" s="108">
        <v>66.819999999999993</v>
      </c>
      <c r="M1010" s="72">
        <v>35</v>
      </c>
      <c r="N1010" s="128">
        <f t="shared" si="22"/>
        <v>4.0599999999999996</v>
      </c>
      <c r="P1010" s="468"/>
    </row>
    <row r="1011" spans="1:16" x14ac:dyDescent="0.2">
      <c r="A1011" s="92"/>
      <c r="B1011" s="555"/>
      <c r="C1011" s="410"/>
      <c r="D1011" s="410"/>
      <c r="E1011" s="92" t="s">
        <v>53</v>
      </c>
      <c r="F1011" s="92">
        <v>20.2</v>
      </c>
      <c r="G1011" s="92">
        <v>17</v>
      </c>
      <c r="H1011" s="92"/>
      <c r="I1011" s="92">
        <v>0.34</v>
      </c>
      <c r="J1011" s="92" t="s">
        <v>21</v>
      </c>
      <c r="K1011" s="92">
        <v>8.26</v>
      </c>
      <c r="L1011" s="108">
        <v>8.26</v>
      </c>
      <c r="M1011" s="72">
        <v>40</v>
      </c>
      <c r="N1011" s="128">
        <f t="shared" si="22"/>
        <v>0.80800000000000005</v>
      </c>
      <c r="P1011" s="468"/>
    </row>
    <row r="1012" spans="1:16" ht="12" customHeight="1" x14ac:dyDescent="0.2">
      <c r="A1012" s="92"/>
      <c r="B1012" s="538"/>
      <c r="C1012" s="401">
        <v>80</v>
      </c>
      <c r="D1012" s="401">
        <v>120</v>
      </c>
      <c r="E1012" s="92" t="s">
        <v>52</v>
      </c>
      <c r="F1012" s="92">
        <v>10</v>
      </c>
      <c r="G1012" s="92">
        <v>10</v>
      </c>
      <c r="H1012" s="92"/>
      <c r="I1012" s="92" t="s">
        <v>21</v>
      </c>
      <c r="J1012" s="92">
        <v>9.98</v>
      </c>
      <c r="K1012" s="92" t="s">
        <v>21</v>
      </c>
      <c r="L1012" s="102">
        <v>89.9</v>
      </c>
      <c r="M1012" s="72">
        <v>140</v>
      </c>
      <c r="N1012" s="128">
        <f t="shared" si="22"/>
        <v>1.4</v>
      </c>
      <c r="P1012" s="468"/>
    </row>
    <row r="1013" spans="1:16" x14ac:dyDescent="0.2">
      <c r="A1013" s="92"/>
      <c r="B1013" s="390"/>
      <c r="C1013" s="390"/>
      <c r="D1013" s="390"/>
      <c r="E1013" s="92" t="s">
        <v>22</v>
      </c>
      <c r="F1013" s="92">
        <v>1</v>
      </c>
      <c r="G1013" s="92">
        <v>1</v>
      </c>
      <c r="H1013" s="92"/>
      <c r="I1013" s="92" t="s">
        <v>21</v>
      </c>
      <c r="J1013" s="92" t="s">
        <v>21</v>
      </c>
      <c r="K1013" s="92" t="s">
        <v>21</v>
      </c>
      <c r="L1013" s="108">
        <v>13.5</v>
      </c>
      <c r="M1013" s="72">
        <v>16</v>
      </c>
      <c r="N1013" s="128">
        <f t="shared" si="22"/>
        <v>1.6E-2</v>
      </c>
      <c r="P1013" s="468"/>
    </row>
    <row r="1014" spans="1:16" x14ac:dyDescent="0.2">
      <c r="A1014" s="92"/>
      <c r="B1014" s="390"/>
      <c r="C1014" s="390"/>
      <c r="D1014" s="390"/>
      <c r="E1014" s="92" t="s">
        <v>54</v>
      </c>
      <c r="F1014" s="92">
        <v>31.3</v>
      </c>
      <c r="G1014" s="92">
        <v>25</v>
      </c>
      <c r="H1014" s="92"/>
      <c r="I1014" s="92">
        <v>0.25</v>
      </c>
      <c r="J1014" s="92">
        <v>0.03</v>
      </c>
      <c r="K1014" s="92">
        <v>0.71</v>
      </c>
      <c r="L1014" s="92">
        <v>3.3</v>
      </c>
      <c r="M1014" s="72">
        <v>137</v>
      </c>
      <c r="N1014" s="128">
        <f t="shared" si="22"/>
        <v>4.2881</v>
      </c>
      <c r="P1014" s="468"/>
    </row>
    <row r="1015" spans="1:16" x14ac:dyDescent="0.2">
      <c r="A1015" s="92"/>
      <c r="B1015" s="390"/>
      <c r="C1015" s="390"/>
      <c r="D1015" s="390"/>
      <c r="E1015" s="92" t="s">
        <v>44</v>
      </c>
      <c r="F1015" s="92">
        <v>12.6</v>
      </c>
      <c r="G1015" s="92">
        <v>10</v>
      </c>
      <c r="H1015" s="92"/>
      <c r="I1015" s="92">
        <v>0.13</v>
      </c>
      <c r="J1015" s="92">
        <v>0.01</v>
      </c>
      <c r="K1015" s="92">
        <v>0.71</v>
      </c>
      <c r="L1015" s="92">
        <v>4.0999999999999996</v>
      </c>
      <c r="M1015" s="72">
        <v>45</v>
      </c>
      <c r="N1015" s="128">
        <f t="shared" si="22"/>
        <v>0.56699999999999995</v>
      </c>
      <c r="P1015" s="468"/>
    </row>
    <row r="1016" spans="1:16" ht="11.25" customHeight="1" x14ac:dyDescent="0.2">
      <c r="A1016" s="432" t="s">
        <v>171</v>
      </c>
      <c r="B1016" s="531" t="s">
        <v>172</v>
      </c>
      <c r="C1016" s="409"/>
      <c r="D1016" s="409"/>
      <c r="E1016" s="432" t="s">
        <v>50</v>
      </c>
      <c r="F1016" s="432">
        <v>62.5</v>
      </c>
      <c r="G1016" s="432">
        <v>50</v>
      </c>
      <c r="H1016" s="396"/>
      <c r="I1016" s="432">
        <v>0.15</v>
      </c>
      <c r="J1016" s="432">
        <v>0.05</v>
      </c>
      <c r="K1016" s="432">
        <v>2.85</v>
      </c>
      <c r="L1016" s="432">
        <v>13.5</v>
      </c>
      <c r="M1016" s="72">
        <v>40</v>
      </c>
      <c r="N1016" s="128">
        <f t="shared" si="22"/>
        <v>2.5</v>
      </c>
      <c r="P1016" s="468"/>
    </row>
    <row r="1017" spans="1:16" x14ac:dyDescent="0.2">
      <c r="A1017" s="432"/>
      <c r="B1017" s="531"/>
      <c r="C1017" s="409" t="s">
        <v>391</v>
      </c>
      <c r="D1017" s="409" t="s">
        <v>58</v>
      </c>
      <c r="E1017" s="432" t="s">
        <v>44</v>
      </c>
      <c r="F1017" s="432">
        <v>12.5</v>
      </c>
      <c r="G1017" s="432">
        <v>10</v>
      </c>
      <c r="H1017" s="396"/>
      <c r="I1017" s="432">
        <v>0.12</v>
      </c>
      <c r="J1017" s="432">
        <v>0.05</v>
      </c>
      <c r="K1017" s="432">
        <v>6.3</v>
      </c>
      <c r="L1017" s="432">
        <v>3.4</v>
      </c>
      <c r="M1017" s="72">
        <v>45</v>
      </c>
      <c r="N1017" s="128">
        <f t="shared" si="22"/>
        <v>0.5625</v>
      </c>
      <c r="P1017" s="468"/>
    </row>
    <row r="1018" spans="1:16" x14ac:dyDescent="0.2">
      <c r="A1018" s="432"/>
      <c r="B1018" s="409"/>
      <c r="C1018" s="409"/>
      <c r="D1018" s="409"/>
      <c r="E1018" s="432" t="s">
        <v>53</v>
      </c>
      <c r="F1018" s="432">
        <v>12</v>
      </c>
      <c r="G1018" s="432">
        <v>10</v>
      </c>
      <c r="H1018" s="396"/>
      <c r="I1018" s="432">
        <v>0.6</v>
      </c>
      <c r="J1018" s="432">
        <v>0.12</v>
      </c>
      <c r="K1018" s="432">
        <v>4.8899999999999997</v>
      </c>
      <c r="L1018" s="432">
        <v>24.6</v>
      </c>
      <c r="M1018" s="72">
        <v>40</v>
      </c>
      <c r="N1018" s="128">
        <f t="shared" si="22"/>
        <v>0.48</v>
      </c>
      <c r="P1018" s="468"/>
    </row>
    <row r="1019" spans="1:16" x14ac:dyDescent="0.2">
      <c r="A1019" s="432"/>
      <c r="B1019" s="409"/>
      <c r="C1019" s="409"/>
      <c r="D1019" s="409"/>
      <c r="E1019" s="432" t="s">
        <v>51</v>
      </c>
      <c r="F1019" s="432">
        <v>40</v>
      </c>
      <c r="G1019" s="432">
        <v>30</v>
      </c>
      <c r="H1019" s="396"/>
      <c r="I1019" s="432">
        <v>0.8</v>
      </c>
      <c r="J1019" s="432">
        <v>0.11</v>
      </c>
      <c r="K1019" s="432">
        <v>0.37</v>
      </c>
      <c r="L1019" s="432">
        <v>23.04</v>
      </c>
      <c r="M1019" s="72">
        <v>35</v>
      </c>
      <c r="N1019" s="128">
        <f t="shared" si="22"/>
        <v>1.4</v>
      </c>
      <c r="P1019" s="468"/>
    </row>
    <row r="1020" spans="1:16" x14ac:dyDescent="0.2">
      <c r="A1020" s="432"/>
      <c r="B1020" s="409"/>
      <c r="C1020" s="409"/>
      <c r="D1020" s="409"/>
      <c r="E1020" s="432" t="s">
        <v>452</v>
      </c>
      <c r="F1020" s="432">
        <v>5</v>
      </c>
      <c r="G1020" s="432">
        <v>5</v>
      </c>
      <c r="H1020" s="396"/>
      <c r="I1020" s="432"/>
      <c r="J1020" s="432"/>
      <c r="K1020" s="432"/>
      <c r="L1020" s="432"/>
      <c r="M1020" s="72">
        <v>175</v>
      </c>
      <c r="N1020" s="128">
        <f t="shared" si="22"/>
        <v>0.875</v>
      </c>
      <c r="P1020" s="468"/>
    </row>
    <row r="1021" spans="1:16" x14ac:dyDescent="0.2">
      <c r="A1021" s="432"/>
      <c r="B1021" s="409"/>
      <c r="C1021" s="409"/>
      <c r="D1021" s="409"/>
      <c r="E1021" s="432" t="s">
        <v>52</v>
      </c>
      <c r="F1021" s="432">
        <v>5</v>
      </c>
      <c r="G1021" s="432">
        <v>5</v>
      </c>
      <c r="H1021" s="396"/>
      <c r="I1021" s="432"/>
      <c r="J1021" s="432">
        <v>4.99</v>
      </c>
      <c r="K1021" s="432"/>
      <c r="L1021" s="432">
        <v>44.95</v>
      </c>
      <c r="M1021" s="72">
        <v>140</v>
      </c>
      <c r="N1021" s="128">
        <f t="shared" si="22"/>
        <v>0.7</v>
      </c>
      <c r="P1021" s="468"/>
    </row>
    <row r="1022" spans="1:16" ht="11.25" customHeight="1" x14ac:dyDescent="0.2">
      <c r="A1022" s="432"/>
      <c r="B1022" s="409"/>
      <c r="C1022" s="409"/>
      <c r="D1022" s="409"/>
      <c r="E1022" s="432" t="s">
        <v>22</v>
      </c>
      <c r="F1022" s="432">
        <v>1</v>
      </c>
      <c r="G1022" s="432"/>
      <c r="H1022" s="396"/>
      <c r="I1022" s="432">
        <v>0.8</v>
      </c>
      <c r="J1022" s="432">
        <v>0.2</v>
      </c>
      <c r="K1022" s="432"/>
      <c r="L1022" s="432">
        <v>6</v>
      </c>
      <c r="M1022" s="72">
        <v>16</v>
      </c>
      <c r="N1022" s="128">
        <f t="shared" si="22"/>
        <v>1.6E-2</v>
      </c>
      <c r="P1022" s="468"/>
    </row>
    <row r="1023" spans="1:16" x14ac:dyDescent="0.2">
      <c r="A1023" s="432"/>
      <c r="B1023" s="409"/>
      <c r="C1023" s="409"/>
      <c r="D1023" s="409"/>
      <c r="E1023" s="432" t="s">
        <v>155</v>
      </c>
      <c r="F1023" s="432">
        <v>40</v>
      </c>
      <c r="G1023" s="432">
        <v>40</v>
      </c>
      <c r="H1023" s="396"/>
      <c r="I1023" s="432">
        <v>10</v>
      </c>
      <c r="J1023" s="432">
        <v>6.48</v>
      </c>
      <c r="K1023" s="432" t="s">
        <v>21</v>
      </c>
      <c r="L1023" s="432">
        <v>88.29</v>
      </c>
      <c r="M1023" s="72">
        <v>440</v>
      </c>
      <c r="N1023" s="128">
        <f t="shared" si="22"/>
        <v>17.600000000000001</v>
      </c>
      <c r="P1023" s="468"/>
    </row>
    <row r="1024" spans="1:16" x14ac:dyDescent="0.2">
      <c r="A1024" s="432"/>
      <c r="B1024" s="409"/>
      <c r="C1024" s="409"/>
      <c r="D1024" s="409"/>
      <c r="E1024" s="432" t="s">
        <v>57</v>
      </c>
      <c r="F1024" s="432">
        <v>10</v>
      </c>
      <c r="G1024" s="432">
        <v>10</v>
      </c>
      <c r="H1024" s="396">
        <v>10</v>
      </c>
      <c r="I1024" s="432">
        <v>0.28000000000000003</v>
      </c>
      <c r="J1024" s="432">
        <v>2</v>
      </c>
      <c r="K1024" s="432">
        <v>0.32</v>
      </c>
      <c r="L1024" s="432">
        <v>20.64</v>
      </c>
      <c r="M1024" s="72">
        <v>190</v>
      </c>
      <c r="N1024" s="128">
        <f t="shared" si="22"/>
        <v>1.9</v>
      </c>
      <c r="P1024" s="468"/>
    </row>
    <row r="1025" spans="1:16" x14ac:dyDescent="0.2">
      <c r="A1025" s="92" t="s">
        <v>313</v>
      </c>
      <c r="B1025" s="400" t="s">
        <v>314</v>
      </c>
      <c r="C1025" s="400">
        <v>50</v>
      </c>
      <c r="D1025" s="400">
        <v>75</v>
      </c>
      <c r="E1025" s="92" t="s">
        <v>438</v>
      </c>
      <c r="F1025" s="92">
        <v>129</v>
      </c>
      <c r="G1025" s="92">
        <v>75</v>
      </c>
      <c r="H1025" s="92"/>
      <c r="I1025" s="92">
        <v>27.4</v>
      </c>
      <c r="J1025" s="92">
        <v>5.24</v>
      </c>
      <c r="K1025" s="92" t="s">
        <v>21</v>
      </c>
      <c r="L1025" s="92">
        <v>110</v>
      </c>
      <c r="M1025" s="72">
        <v>450</v>
      </c>
      <c r="N1025" s="128">
        <f t="shared" si="22"/>
        <v>58.05</v>
      </c>
      <c r="P1025" s="468"/>
    </row>
    <row r="1026" spans="1:16" x14ac:dyDescent="0.2">
      <c r="A1026" s="92"/>
      <c r="B1026" s="390"/>
      <c r="C1026" s="390"/>
      <c r="D1026" s="390"/>
      <c r="E1026" s="92" t="s">
        <v>22</v>
      </c>
      <c r="F1026" s="92">
        <v>2</v>
      </c>
      <c r="G1026" s="92">
        <v>2</v>
      </c>
      <c r="H1026" s="92"/>
      <c r="I1026" s="92" t="s">
        <v>21</v>
      </c>
      <c r="J1026" s="92" t="s">
        <v>21</v>
      </c>
      <c r="K1026" s="92" t="s">
        <v>21</v>
      </c>
      <c r="L1026" s="92">
        <v>47.68</v>
      </c>
      <c r="M1026" s="72">
        <v>16</v>
      </c>
      <c r="N1026" s="128">
        <f t="shared" si="22"/>
        <v>3.2000000000000001E-2</v>
      </c>
      <c r="P1026" s="468"/>
    </row>
    <row r="1027" spans="1:16" x14ac:dyDescent="0.2">
      <c r="A1027" s="92"/>
      <c r="B1027" s="390"/>
      <c r="C1027" s="390"/>
      <c r="D1027" s="390"/>
      <c r="E1027" s="92" t="s">
        <v>52</v>
      </c>
      <c r="F1027" s="92">
        <v>6</v>
      </c>
      <c r="G1027" s="92">
        <v>6</v>
      </c>
      <c r="H1027" s="92"/>
      <c r="I1027" s="92" t="s">
        <v>21</v>
      </c>
      <c r="J1027" s="92">
        <v>5.99</v>
      </c>
      <c r="K1027" s="92" t="s">
        <v>21</v>
      </c>
      <c r="L1027" s="92">
        <v>53.94</v>
      </c>
      <c r="M1027" s="72">
        <v>140</v>
      </c>
      <c r="N1027" s="128">
        <f t="shared" si="22"/>
        <v>0.84</v>
      </c>
      <c r="P1027" s="468"/>
    </row>
    <row r="1028" spans="1:16" x14ac:dyDescent="0.2">
      <c r="A1028" s="92"/>
      <c r="B1028" s="390"/>
      <c r="C1028" s="390"/>
      <c r="D1028" s="390"/>
      <c r="E1028" s="92" t="s">
        <v>77</v>
      </c>
      <c r="F1028" s="92">
        <v>6</v>
      </c>
      <c r="G1028" s="92">
        <v>6</v>
      </c>
      <c r="H1028" s="92"/>
      <c r="I1028" s="92">
        <v>0.62</v>
      </c>
      <c r="J1028" s="92">
        <v>0.06</v>
      </c>
      <c r="K1028" s="92">
        <v>4.1360000000000001</v>
      </c>
      <c r="L1028" s="92">
        <v>20.04</v>
      </c>
      <c r="M1028" s="72">
        <v>40</v>
      </c>
      <c r="N1028" s="128">
        <f t="shared" si="22"/>
        <v>0.24</v>
      </c>
      <c r="P1028" s="468"/>
    </row>
    <row r="1029" spans="1:16" x14ac:dyDescent="0.2">
      <c r="A1029" s="92" t="s">
        <v>268</v>
      </c>
      <c r="B1029" s="537" t="s">
        <v>269</v>
      </c>
      <c r="C1029" s="400"/>
      <c r="D1029" s="400"/>
      <c r="E1029" s="92" t="s">
        <v>187</v>
      </c>
      <c r="F1029" s="92">
        <v>34</v>
      </c>
      <c r="G1029" s="92">
        <v>34</v>
      </c>
      <c r="H1029" s="92">
        <v>100</v>
      </c>
      <c r="I1029" s="92">
        <v>3.5</v>
      </c>
      <c r="J1029" s="92">
        <v>0.37</v>
      </c>
      <c r="K1029" s="92">
        <v>23.6</v>
      </c>
      <c r="L1029" s="92">
        <v>124.5</v>
      </c>
      <c r="M1029" s="72">
        <v>50</v>
      </c>
      <c r="N1029" s="128">
        <f t="shared" si="22"/>
        <v>1.7</v>
      </c>
      <c r="P1029" s="468"/>
    </row>
    <row r="1030" spans="1:16" x14ac:dyDescent="0.2">
      <c r="A1030" s="92"/>
      <c r="B1030" s="538"/>
      <c r="C1030" s="401">
        <v>100</v>
      </c>
      <c r="D1030" s="401">
        <v>120</v>
      </c>
      <c r="E1030" s="92" t="s">
        <v>22</v>
      </c>
      <c r="F1030" s="92">
        <v>2</v>
      </c>
      <c r="G1030" s="92">
        <v>2</v>
      </c>
      <c r="H1030" s="92"/>
      <c r="I1030" s="92" t="s">
        <v>21</v>
      </c>
      <c r="J1030" s="92" t="s">
        <v>21</v>
      </c>
      <c r="K1030" s="92" t="s">
        <v>21</v>
      </c>
      <c r="L1030" s="92" t="s">
        <v>21</v>
      </c>
      <c r="M1030" s="72">
        <v>16</v>
      </c>
      <c r="N1030" s="128">
        <f t="shared" si="22"/>
        <v>3.2000000000000001E-2</v>
      </c>
      <c r="P1030" s="468"/>
    </row>
    <row r="1031" spans="1:16" x14ac:dyDescent="0.2">
      <c r="A1031" s="92"/>
      <c r="B1031" s="390"/>
      <c r="C1031" s="390"/>
      <c r="D1031" s="390"/>
      <c r="E1031" s="92" t="s">
        <v>23</v>
      </c>
      <c r="F1031" s="92">
        <v>3.5</v>
      </c>
      <c r="G1031" s="92">
        <v>3.5</v>
      </c>
      <c r="H1031" s="92"/>
      <c r="I1031" s="92">
        <v>0.02</v>
      </c>
      <c r="J1031" s="92">
        <v>2.5</v>
      </c>
      <c r="K1031" s="92">
        <v>0.04</v>
      </c>
      <c r="L1031" s="92">
        <v>23.1</v>
      </c>
      <c r="M1031" s="72">
        <v>670</v>
      </c>
      <c r="N1031" s="128">
        <f t="shared" si="22"/>
        <v>2.3450000000000002</v>
      </c>
      <c r="P1031" s="468"/>
    </row>
    <row r="1032" spans="1:16" ht="11.25" customHeight="1" x14ac:dyDescent="0.2">
      <c r="A1032" s="432" t="s">
        <v>182</v>
      </c>
      <c r="B1032" s="541" t="s">
        <v>183</v>
      </c>
      <c r="C1032" s="387"/>
      <c r="D1032" s="387"/>
      <c r="E1032" s="432" t="s">
        <v>46</v>
      </c>
      <c r="F1032" s="432">
        <v>25</v>
      </c>
      <c r="G1032" s="432">
        <v>22</v>
      </c>
      <c r="H1032" s="396"/>
      <c r="I1032" s="432">
        <v>0.1</v>
      </c>
      <c r="J1032" s="432">
        <v>0.09</v>
      </c>
      <c r="K1032" s="432">
        <v>2.2000000000000002</v>
      </c>
      <c r="L1032" s="432">
        <v>9.9</v>
      </c>
      <c r="M1032" s="72">
        <v>100</v>
      </c>
      <c r="N1032" s="128">
        <f t="shared" si="22"/>
        <v>2.5</v>
      </c>
      <c r="P1032" s="468"/>
    </row>
    <row r="1033" spans="1:16" x14ac:dyDescent="0.2">
      <c r="A1033" s="432"/>
      <c r="B1033" s="542"/>
      <c r="C1033" s="398">
        <v>200</v>
      </c>
      <c r="D1033" s="398">
        <v>200</v>
      </c>
      <c r="E1033" s="432" t="s">
        <v>20</v>
      </c>
      <c r="F1033" s="432">
        <v>20</v>
      </c>
      <c r="G1033" s="432">
        <v>20</v>
      </c>
      <c r="H1033" s="396"/>
      <c r="I1033" s="432"/>
      <c r="J1033" s="432"/>
      <c r="K1033" s="432">
        <v>19.96</v>
      </c>
      <c r="L1033" s="432">
        <v>75.8</v>
      </c>
      <c r="M1033" s="72">
        <v>80</v>
      </c>
      <c r="N1033" s="128">
        <f t="shared" si="22"/>
        <v>1.6</v>
      </c>
      <c r="P1033" s="468"/>
    </row>
    <row r="1034" spans="1:16" x14ac:dyDescent="0.2">
      <c r="A1034" s="92"/>
      <c r="B1034" s="409" t="s">
        <v>72</v>
      </c>
      <c r="C1034" s="409" t="s">
        <v>378</v>
      </c>
      <c r="D1034" s="409" t="s">
        <v>379</v>
      </c>
      <c r="E1034" s="83" t="s">
        <v>73</v>
      </c>
      <c r="F1034" s="83">
        <v>40</v>
      </c>
      <c r="G1034" s="83">
        <v>40</v>
      </c>
      <c r="H1034" s="84">
        <v>40</v>
      </c>
      <c r="I1034" s="432">
        <v>3.48</v>
      </c>
      <c r="J1034" s="432">
        <v>0.6</v>
      </c>
      <c r="K1034" s="432">
        <v>16</v>
      </c>
      <c r="L1034" s="432">
        <v>83.6</v>
      </c>
      <c r="M1034" s="72">
        <v>60</v>
      </c>
      <c r="N1034" s="128">
        <f t="shared" si="22"/>
        <v>2.4</v>
      </c>
      <c r="P1034" s="468"/>
    </row>
    <row r="1035" spans="1:16" x14ac:dyDescent="0.2">
      <c r="A1035" s="92"/>
      <c r="B1035" s="409"/>
      <c r="C1035" s="409"/>
      <c r="D1035" s="409"/>
      <c r="E1035" s="432" t="s">
        <v>74</v>
      </c>
      <c r="F1035" s="432">
        <v>80</v>
      </c>
      <c r="G1035" s="432">
        <v>80</v>
      </c>
      <c r="H1035" s="396">
        <v>80</v>
      </c>
      <c r="I1035" s="432">
        <v>5.28</v>
      </c>
      <c r="J1035" s="432">
        <v>0.96</v>
      </c>
      <c r="K1035" s="432">
        <v>28.24</v>
      </c>
      <c r="L1035" s="432">
        <v>144.80000000000001</v>
      </c>
      <c r="M1035" s="72">
        <v>51</v>
      </c>
      <c r="N1035" s="128">
        <f t="shared" si="22"/>
        <v>4.08</v>
      </c>
      <c r="P1035" s="468"/>
    </row>
    <row r="1036" spans="1:16" x14ac:dyDescent="0.2">
      <c r="A1036" s="92" t="s">
        <v>240</v>
      </c>
      <c r="B1036" s="536" t="s">
        <v>241</v>
      </c>
      <c r="C1036" s="390"/>
      <c r="D1036" s="390"/>
      <c r="E1036" s="92" t="s">
        <v>130</v>
      </c>
      <c r="F1036" s="92">
        <v>1.74</v>
      </c>
      <c r="G1036" s="92">
        <v>1.74</v>
      </c>
      <c r="H1036" s="92"/>
      <c r="I1036" s="92">
        <v>0.17</v>
      </c>
      <c r="J1036" s="92">
        <v>0.02</v>
      </c>
      <c r="K1036" s="92">
        <v>1.19</v>
      </c>
      <c r="L1036" s="92">
        <v>5.81</v>
      </c>
      <c r="M1036" s="72">
        <v>40</v>
      </c>
      <c r="N1036" s="128">
        <f t="shared" si="22"/>
        <v>6.9599999999999995E-2</v>
      </c>
      <c r="P1036" s="468"/>
    </row>
    <row r="1037" spans="1:16" ht="12.75" customHeight="1" x14ac:dyDescent="0.2">
      <c r="A1037" s="539" t="s">
        <v>242</v>
      </c>
      <c r="B1037" s="536"/>
      <c r="C1037" s="390">
        <v>75</v>
      </c>
      <c r="D1037" s="390">
        <v>75</v>
      </c>
      <c r="E1037" s="92" t="s">
        <v>65</v>
      </c>
      <c r="F1037" s="92">
        <v>37</v>
      </c>
      <c r="G1037" s="92">
        <v>37</v>
      </c>
      <c r="H1037" s="92"/>
      <c r="I1037" s="92">
        <v>3.81</v>
      </c>
      <c r="J1037" s="92">
        <v>0.4</v>
      </c>
      <c r="K1037" s="92">
        <v>25.48</v>
      </c>
      <c r="L1037" s="92">
        <v>123.6</v>
      </c>
      <c r="M1037" s="72">
        <v>40</v>
      </c>
      <c r="N1037" s="128">
        <f t="shared" si="22"/>
        <v>1.48</v>
      </c>
      <c r="P1037" s="468"/>
    </row>
    <row r="1038" spans="1:16" ht="12" customHeight="1" x14ac:dyDescent="0.2">
      <c r="A1038" s="540"/>
      <c r="B1038" s="390"/>
      <c r="C1038" s="390"/>
      <c r="D1038" s="390"/>
      <c r="E1038" s="92" t="s">
        <v>20</v>
      </c>
      <c r="F1038" s="92">
        <v>20</v>
      </c>
      <c r="G1038" s="92">
        <v>20</v>
      </c>
      <c r="H1038" s="92"/>
      <c r="I1038" s="92" t="s">
        <v>21</v>
      </c>
      <c r="J1038" s="92" t="s">
        <v>21</v>
      </c>
      <c r="K1038" s="92">
        <v>1.96</v>
      </c>
      <c r="L1038" s="92">
        <v>7.8</v>
      </c>
      <c r="M1038" s="72">
        <v>80</v>
      </c>
      <c r="N1038" s="128">
        <f t="shared" si="22"/>
        <v>1.6</v>
      </c>
      <c r="P1038" s="468"/>
    </row>
    <row r="1039" spans="1:16" x14ac:dyDescent="0.2">
      <c r="A1039" s="92"/>
      <c r="B1039" s="390"/>
      <c r="C1039" s="390"/>
      <c r="D1039" s="390"/>
      <c r="E1039" s="92" t="s">
        <v>23</v>
      </c>
      <c r="F1039" s="92">
        <v>1.68</v>
      </c>
      <c r="G1039" s="92">
        <v>1.68</v>
      </c>
      <c r="H1039" s="92"/>
      <c r="I1039" s="92">
        <v>0.01</v>
      </c>
      <c r="J1039" s="92">
        <v>1.22</v>
      </c>
      <c r="K1039" s="92">
        <v>0.04</v>
      </c>
      <c r="L1039" s="92">
        <v>11.1</v>
      </c>
      <c r="M1039" s="72">
        <v>670</v>
      </c>
      <c r="N1039" s="128">
        <f t="shared" si="22"/>
        <v>1.1255999999999999</v>
      </c>
      <c r="P1039" s="468"/>
    </row>
    <row r="1040" spans="1:16" x14ac:dyDescent="0.2">
      <c r="A1040" s="92"/>
      <c r="B1040" s="390"/>
      <c r="C1040" s="390"/>
      <c r="D1040" s="390"/>
      <c r="E1040" s="92" t="s">
        <v>92</v>
      </c>
      <c r="F1040" s="92">
        <v>0.48</v>
      </c>
      <c r="G1040" s="92">
        <v>20</v>
      </c>
      <c r="H1040" s="92"/>
      <c r="I1040" s="92">
        <v>0.2</v>
      </c>
      <c r="J1040" s="92">
        <v>0.2</v>
      </c>
      <c r="K1040" s="92">
        <v>0.01</v>
      </c>
      <c r="L1040" s="92">
        <v>2.73</v>
      </c>
      <c r="M1040" s="72">
        <v>12</v>
      </c>
      <c r="N1040" s="128">
        <f>F1040*M1040</f>
        <v>5.76</v>
      </c>
      <c r="P1040" s="468"/>
    </row>
    <row r="1041" spans="1:16" x14ac:dyDescent="0.2">
      <c r="A1041" s="92"/>
      <c r="B1041" s="390"/>
      <c r="C1041" s="390"/>
      <c r="D1041" s="390"/>
      <c r="E1041" s="92" t="s">
        <v>22</v>
      </c>
      <c r="F1041" s="92">
        <v>5.0000000000000001E-3</v>
      </c>
      <c r="G1041" s="92">
        <v>5.0000000000000001E-3</v>
      </c>
      <c r="H1041" s="92"/>
      <c r="I1041" s="92" t="s">
        <v>21</v>
      </c>
      <c r="J1041" s="92" t="s">
        <v>21</v>
      </c>
      <c r="K1041" s="92" t="s">
        <v>21</v>
      </c>
      <c r="L1041" s="92" t="s">
        <v>21</v>
      </c>
      <c r="M1041" s="72">
        <v>16</v>
      </c>
      <c r="N1041" s="128">
        <f t="shared" si="22"/>
        <v>8.0000000000000007E-5</v>
      </c>
      <c r="P1041" s="468"/>
    </row>
    <row r="1042" spans="1:16" ht="13.5" customHeight="1" x14ac:dyDescent="0.2">
      <c r="A1042" s="92"/>
      <c r="B1042" s="390"/>
      <c r="C1042" s="390"/>
      <c r="D1042" s="390"/>
      <c r="E1042" s="92" t="s">
        <v>129</v>
      </c>
      <c r="F1042" s="92">
        <v>1.1000000000000001</v>
      </c>
      <c r="G1042" s="92">
        <v>1.1000000000000001</v>
      </c>
      <c r="H1042" s="92"/>
      <c r="I1042" s="92" t="s">
        <v>21</v>
      </c>
      <c r="J1042" s="92" t="s">
        <v>21</v>
      </c>
      <c r="K1042" s="92" t="s">
        <v>21</v>
      </c>
      <c r="L1042" s="92" t="s">
        <v>21</v>
      </c>
      <c r="M1042" s="72">
        <v>400</v>
      </c>
      <c r="N1042" s="128">
        <f t="shared" si="22"/>
        <v>0.44000000000000006</v>
      </c>
      <c r="P1042" s="468"/>
    </row>
    <row r="1043" spans="1:16" x14ac:dyDescent="0.2">
      <c r="A1043" s="92"/>
      <c r="B1043" s="390"/>
      <c r="C1043" s="390"/>
      <c r="D1043" s="390"/>
      <c r="E1043" s="92" t="s">
        <v>305</v>
      </c>
      <c r="F1043" s="92">
        <v>25.2</v>
      </c>
      <c r="G1043" s="92">
        <v>25.2</v>
      </c>
      <c r="H1043" s="92"/>
      <c r="I1043" s="92">
        <v>4.21</v>
      </c>
      <c r="J1043" s="92">
        <v>2.27</v>
      </c>
      <c r="K1043" s="92">
        <v>0.5</v>
      </c>
      <c r="L1043" s="92">
        <v>40.07</v>
      </c>
      <c r="M1043" s="72">
        <v>310</v>
      </c>
      <c r="N1043" s="128">
        <f t="shared" si="22"/>
        <v>7.8120000000000003</v>
      </c>
      <c r="P1043" s="468"/>
    </row>
    <row r="1044" spans="1:16" x14ac:dyDescent="0.2">
      <c r="A1044" s="92"/>
      <c r="B1044" s="390"/>
      <c r="C1044" s="390"/>
      <c r="D1044" s="390"/>
      <c r="E1044" s="92" t="s">
        <v>92</v>
      </c>
      <c r="F1044" s="92">
        <v>0.06</v>
      </c>
      <c r="G1044" s="92">
        <v>2.4</v>
      </c>
      <c r="H1044" s="92"/>
      <c r="I1044" s="92">
        <v>0.43</v>
      </c>
      <c r="J1044" s="92">
        <v>0.39</v>
      </c>
      <c r="K1044" s="92">
        <v>0.02</v>
      </c>
      <c r="L1044" s="92">
        <v>5.3</v>
      </c>
      <c r="M1044" s="72">
        <v>12</v>
      </c>
      <c r="N1044" s="128">
        <f>F1044*M1044</f>
        <v>0.72</v>
      </c>
      <c r="P1044" s="468"/>
    </row>
    <row r="1045" spans="1:16" x14ac:dyDescent="0.2">
      <c r="A1045" s="92"/>
      <c r="B1045" s="390"/>
      <c r="C1045" s="390"/>
      <c r="D1045" s="390"/>
      <c r="E1045" s="92" t="s">
        <v>20</v>
      </c>
      <c r="F1045" s="92">
        <v>2.4</v>
      </c>
      <c r="G1045" s="92">
        <v>2.4</v>
      </c>
      <c r="H1045" s="92"/>
      <c r="I1045" s="92" t="s">
        <v>21</v>
      </c>
      <c r="J1045" s="92" t="s">
        <v>21</v>
      </c>
      <c r="K1045" s="92">
        <v>2.39</v>
      </c>
      <c r="L1045" s="92">
        <v>9.09</v>
      </c>
      <c r="M1045" s="72">
        <v>80</v>
      </c>
      <c r="N1045" s="128">
        <f t="shared" si="22"/>
        <v>0.192</v>
      </c>
      <c r="P1045" s="468"/>
    </row>
    <row r="1046" spans="1:16" x14ac:dyDescent="0.2">
      <c r="A1046" s="92"/>
      <c r="B1046" s="390"/>
      <c r="C1046" s="390"/>
      <c r="D1046" s="390"/>
      <c r="E1046" s="92" t="s">
        <v>65</v>
      </c>
      <c r="F1046" s="92">
        <v>1.2</v>
      </c>
      <c r="G1046" s="92">
        <v>1.2</v>
      </c>
      <c r="H1046" s="92"/>
      <c r="I1046" s="92" t="s">
        <v>21</v>
      </c>
      <c r="J1046" s="92" t="s">
        <v>21</v>
      </c>
      <c r="K1046" s="102">
        <v>1</v>
      </c>
      <c r="L1046" s="102">
        <v>4</v>
      </c>
      <c r="M1046" s="72">
        <v>40</v>
      </c>
      <c r="N1046" s="128">
        <f t="shared" si="22"/>
        <v>4.8000000000000001E-2</v>
      </c>
      <c r="P1046" s="468"/>
    </row>
    <row r="1047" spans="1:16" x14ac:dyDescent="0.2">
      <c r="A1047" s="92"/>
      <c r="B1047" s="390"/>
      <c r="C1047" s="390"/>
      <c r="D1047" s="390"/>
      <c r="E1047" s="92" t="s">
        <v>80</v>
      </c>
      <c r="F1047" s="92">
        <v>0.02</v>
      </c>
      <c r="G1047" s="92">
        <v>1.6</v>
      </c>
      <c r="H1047" s="92"/>
      <c r="I1047" s="92">
        <v>0.18</v>
      </c>
      <c r="J1047" s="92">
        <v>0.17</v>
      </c>
      <c r="K1047" s="92" t="s">
        <v>21</v>
      </c>
      <c r="L1047" s="92">
        <v>2.35</v>
      </c>
      <c r="M1047" s="72">
        <v>12</v>
      </c>
      <c r="N1047" s="128">
        <f>F1047*M1047</f>
        <v>0.24</v>
      </c>
      <c r="P1047" s="468"/>
    </row>
    <row r="1048" spans="1:16" x14ac:dyDescent="0.2">
      <c r="A1048" s="92"/>
      <c r="B1048" s="390"/>
      <c r="C1048" s="390"/>
      <c r="D1048" s="390"/>
      <c r="E1048" s="92" t="s">
        <v>82</v>
      </c>
      <c r="F1048" s="92">
        <v>0.25</v>
      </c>
      <c r="G1048" s="92">
        <v>0.25</v>
      </c>
      <c r="H1048" s="92"/>
      <c r="I1048" s="92" t="s">
        <v>21</v>
      </c>
      <c r="J1048" s="92">
        <v>0.24</v>
      </c>
      <c r="K1048" s="92" t="s">
        <v>21</v>
      </c>
      <c r="L1048" s="92">
        <v>2.25</v>
      </c>
      <c r="M1048" s="72">
        <v>140</v>
      </c>
      <c r="N1048" s="128">
        <f t="shared" si="22"/>
        <v>3.5000000000000003E-2</v>
      </c>
      <c r="P1048" s="468"/>
    </row>
    <row r="1049" spans="1:16" ht="10.8" x14ac:dyDescent="0.2">
      <c r="A1049" s="92"/>
      <c r="B1049" s="384" t="s">
        <v>84</v>
      </c>
      <c r="C1049" s="384"/>
      <c r="D1049" s="384"/>
      <c r="E1049" s="389"/>
      <c r="F1049" s="389"/>
      <c r="G1049" s="389"/>
      <c r="H1049" s="389"/>
      <c r="I1049" s="125" t="e">
        <f>#REF!+#REF!+#REF!+#REF!+#REF!+#REF!</f>
        <v>#REF!</v>
      </c>
      <c r="J1049" s="125" t="e">
        <f>#REF!+#REF!+#REF!+#REF!+#REF!+#REF!</f>
        <v>#REF!</v>
      </c>
      <c r="K1049" s="125" t="e">
        <f>#REF!+#REF!+#REF!+#REF!+#REF!+#REF!</f>
        <v>#REF!</v>
      </c>
      <c r="L1049" s="125" t="e">
        <f>#REF!+#REF!+#REF!+#REF!+#REF!+#REF!</f>
        <v>#REF!</v>
      </c>
      <c r="M1049" s="125"/>
      <c r="N1049" s="129">
        <f>SUM(N1010:N1048)</f>
        <v>130.51388</v>
      </c>
      <c r="P1049" s="468"/>
    </row>
    <row r="1050" spans="1:16" ht="10.8" x14ac:dyDescent="0.2">
      <c r="A1050" s="454"/>
      <c r="B1050" s="455" t="s">
        <v>245</v>
      </c>
      <c r="C1050" s="455"/>
      <c r="D1050" s="455"/>
      <c r="E1050" s="452"/>
      <c r="F1050" s="452"/>
      <c r="G1050" s="452"/>
      <c r="H1050" s="444"/>
      <c r="I1050" s="463" t="e">
        <f>I1049+I1008</f>
        <v>#REF!</v>
      </c>
      <c r="J1050" s="463" t="e">
        <f>J1049+J1008</f>
        <v>#REF!</v>
      </c>
      <c r="K1050" s="463" t="e">
        <f>K1049+K1008</f>
        <v>#REF!</v>
      </c>
      <c r="L1050" s="463" t="e">
        <f>L1049+L1008</f>
        <v>#REF!</v>
      </c>
      <c r="M1050" s="463"/>
      <c r="N1050" s="438">
        <f>N1049+N1008</f>
        <v>211.52773999999999</v>
      </c>
      <c r="P1050" s="468"/>
    </row>
    <row r="1051" spans="1:16" ht="20.399999999999999" x14ac:dyDescent="0.2">
      <c r="A1051" s="418" t="s">
        <v>1</v>
      </c>
      <c r="B1051" s="391" t="s">
        <v>2</v>
      </c>
      <c r="C1051" s="391"/>
      <c r="D1051" s="391"/>
      <c r="E1051" s="418" t="s">
        <v>3</v>
      </c>
      <c r="F1051" s="418" t="s">
        <v>4</v>
      </c>
      <c r="G1051" s="418" t="s">
        <v>5</v>
      </c>
      <c r="H1051" s="418" t="s">
        <v>6</v>
      </c>
      <c r="I1051" s="418" t="s">
        <v>7</v>
      </c>
      <c r="J1051" s="418" t="s">
        <v>8</v>
      </c>
      <c r="K1051" s="418" t="s">
        <v>9</v>
      </c>
      <c r="L1051" s="418" t="s">
        <v>10</v>
      </c>
      <c r="M1051" s="72" t="s">
        <v>11</v>
      </c>
      <c r="N1051" s="128"/>
      <c r="P1051" s="468"/>
    </row>
    <row r="1052" spans="1:16" ht="15.75" customHeight="1" x14ac:dyDescent="0.2">
      <c r="A1052" s="634" t="s">
        <v>320</v>
      </c>
      <c r="B1052" s="637"/>
      <c r="C1052" s="385"/>
      <c r="D1052" s="385"/>
      <c r="E1052" s="389"/>
      <c r="F1052" s="389"/>
      <c r="G1052" s="389"/>
      <c r="H1052" s="389"/>
      <c r="I1052" s="389"/>
      <c r="J1052" s="389"/>
      <c r="K1052" s="389"/>
      <c r="L1052" s="389"/>
      <c r="M1052" s="72"/>
      <c r="N1052" s="128"/>
      <c r="P1052" s="468"/>
    </row>
    <row r="1053" spans="1:16" x14ac:dyDescent="0.2">
      <c r="A1053" s="551" t="s">
        <v>14</v>
      </c>
      <c r="B1053" s="552"/>
      <c r="C1053" s="384"/>
      <c r="D1053" s="384"/>
      <c r="E1053" s="92"/>
      <c r="F1053" s="92"/>
      <c r="G1053" s="92"/>
      <c r="H1053" s="92"/>
      <c r="I1053" s="92"/>
      <c r="J1053" s="92"/>
      <c r="K1053" s="92"/>
      <c r="L1053" s="92"/>
      <c r="M1053" s="72"/>
      <c r="N1053" s="128"/>
      <c r="P1053" s="468"/>
    </row>
    <row r="1054" spans="1:16" x14ac:dyDescent="0.2">
      <c r="A1054" s="92" t="s">
        <v>268</v>
      </c>
      <c r="B1054" s="536" t="s">
        <v>440</v>
      </c>
      <c r="C1054" s="390"/>
      <c r="D1054" s="390"/>
      <c r="E1054" s="92" t="s">
        <v>356</v>
      </c>
      <c r="F1054" s="92">
        <v>33.299999999999997</v>
      </c>
      <c r="G1054" s="92">
        <v>33.299999999999997</v>
      </c>
      <c r="H1054" s="92"/>
      <c r="I1054" s="92">
        <v>3.53</v>
      </c>
      <c r="J1054" s="92">
        <v>0.37</v>
      </c>
      <c r="K1054" s="92">
        <v>23.81</v>
      </c>
      <c r="L1054" s="92">
        <v>114.6</v>
      </c>
      <c r="M1054" s="72">
        <v>51</v>
      </c>
      <c r="N1054" s="128">
        <f t="shared" ref="N1054:N1092" si="23">F1054*M1054/1000</f>
        <v>1.6982999999999999</v>
      </c>
      <c r="P1054" s="468"/>
    </row>
    <row r="1055" spans="1:16" x14ac:dyDescent="0.2">
      <c r="A1055" s="92"/>
      <c r="B1055" s="536"/>
      <c r="C1055" s="390">
        <v>150</v>
      </c>
      <c r="D1055" s="390">
        <v>200</v>
      </c>
      <c r="E1055" s="92" t="s">
        <v>23</v>
      </c>
      <c r="F1055" s="92">
        <v>3.5</v>
      </c>
      <c r="G1055" s="92">
        <v>3.5</v>
      </c>
      <c r="H1055" s="92"/>
      <c r="I1055" s="92">
        <v>2.8000000000000001E-2</v>
      </c>
      <c r="J1055" s="92">
        <v>2.54</v>
      </c>
      <c r="K1055" s="92">
        <v>9.0999999999999998E-2</v>
      </c>
      <c r="L1055" s="92">
        <v>23.14</v>
      </c>
      <c r="M1055" s="72">
        <v>670</v>
      </c>
      <c r="N1055" s="128">
        <f t="shared" si="23"/>
        <v>2.3450000000000002</v>
      </c>
      <c r="P1055" s="468"/>
    </row>
    <row r="1056" spans="1:16" x14ac:dyDescent="0.2">
      <c r="A1056" s="92"/>
      <c r="B1056" s="390"/>
      <c r="C1056" s="390"/>
      <c r="D1056" s="390"/>
      <c r="E1056" s="92" t="s">
        <v>22</v>
      </c>
      <c r="F1056" s="92">
        <v>2</v>
      </c>
      <c r="G1056" s="92">
        <v>2</v>
      </c>
      <c r="H1056" s="92"/>
      <c r="I1056" s="92"/>
      <c r="J1056" s="92" t="s">
        <v>271</v>
      </c>
      <c r="K1056" s="92"/>
      <c r="L1056" s="92"/>
      <c r="M1056" s="72">
        <v>16</v>
      </c>
      <c r="N1056" s="128">
        <f t="shared" si="23"/>
        <v>3.2000000000000001E-2</v>
      </c>
      <c r="O1056" s="465"/>
      <c r="P1056" s="468"/>
    </row>
    <row r="1057" spans="1:16" x14ac:dyDescent="0.2">
      <c r="A1057" s="92" t="s">
        <v>272</v>
      </c>
      <c r="B1057" s="536" t="s">
        <v>101</v>
      </c>
      <c r="C1057" s="390">
        <v>200</v>
      </c>
      <c r="D1057" s="390">
        <v>200</v>
      </c>
      <c r="E1057" s="92" t="s">
        <v>101</v>
      </c>
      <c r="F1057" s="92">
        <v>6</v>
      </c>
      <c r="G1057" s="92"/>
      <c r="H1057" s="92"/>
      <c r="I1057" s="92">
        <v>0.9</v>
      </c>
      <c r="J1057" s="92">
        <v>0.21</v>
      </c>
      <c r="K1057" s="92"/>
      <c r="L1057" s="92"/>
      <c r="M1057" s="72">
        <v>500</v>
      </c>
      <c r="N1057" s="128">
        <f t="shared" si="23"/>
        <v>3</v>
      </c>
      <c r="P1057" s="468"/>
    </row>
    <row r="1058" spans="1:16" x14ac:dyDescent="0.2">
      <c r="A1058" s="92"/>
      <c r="B1058" s="536"/>
      <c r="C1058" s="390"/>
      <c r="D1058" s="390"/>
      <c r="E1058" s="92" t="s">
        <v>20</v>
      </c>
      <c r="F1058" s="92">
        <v>18</v>
      </c>
      <c r="G1058" s="92"/>
      <c r="H1058" s="92"/>
      <c r="I1058" s="92"/>
      <c r="J1058" s="92" t="s">
        <v>21</v>
      </c>
      <c r="K1058" s="92">
        <v>17.96</v>
      </c>
      <c r="L1058" s="92">
        <v>68.22</v>
      </c>
      <c r="M1058" s="72">
        <v>80</v>
      </c>
      <c r="N1058" s="128">
        <f t="shared" si="23"/>
        <v>1.44</v>
      </c>
      <c r="P1058" s="468"/>
    </row>
    <row r="1059" spans="1:16" x14ac:dyDescent="0.2">
      <c r="A1059" s="92"/>
      <c r="B1059" s="390"/>
      <c r="C1059" s="390"/>
      <c r="D1059" s="390"/>
      <c r="E1059" s="92" t="s">
        <v>145</v>
      </c>
      <c r="F1059" s="92">
        <v>110</v>
      </c>
      <c r="G1059" s="92"/>
      <c r="H1059" s="92"/>
      <c r="I1059" s="92">
        <v>3.08</v>
      </c>
      <c r="J1059" s="92">
        <v>3.52</v>
      </c>
      <c r="K1059" s="92">
        <v>2.35</v>
      </c>
      <c r="L1059" s="92">
        <v>63.8</v>
      </c>
      <c r="M1059" s="72">
        <v>65</v>
      </c>
      <c r="N1059" s="128">
        <f t="shared" si="23"/>
        <v>7.15</v>
      </c>
      <c r="P1059" s="468"/>
    </row>
    <row r="1060" spans="1:16" x14ac:dyDescent="0.2">
      <c r="A1060" s="92" t="s">
        <v>29</v>
      </c>
      <c r="B1060" s="531" t="s">
        <v>30</v>
      </c>
      <c r="C1060" s="409">
        <v>70</v>
      </c>
      <c r="D1060" s="409">
        <v>90</v>
      </c>
      <c r="E1060" s="432" t="s">
        <v>31</v>
      </c>
      <c r="F1060" s="432">
        <v>80</v>
      </c>
      <c r="G1060" s="432">
        <v>80</v>
      </c>
      <c r="H1060" s="396"/>
      <c r="I1060" s="432">
        <v>6.96</v>
      </c>
      <c r="J1060" s="432">
        <v>1.2</v>
      </c>
      <c r="K1060" s="432">
        <v>32.96</v>
      </c>
      <c r="L1060" s="432">
        <v>181</v>
      </c>
      <c r="M1060" s="72">
        <v>60</v>
      </c>
      <c r="N1060" s="128">
        <f t="shared" si="23"/>
        <v>4.8</v>
      </c>
      <c r="P1060" s="468"/>
    </row>
    <row r="1061" spans="1:16" x14ac:dyDescent="0.2">
      <c r="A1061" s="92"/>
      <c r="B1061" s="531"/>
      <c r="C1061" s="409">
        <v>10</v>
      </c>
      <c r="D1061" s="409">
        <v>10</v>
      </c>
      <c r="E1061" s="432" t="s">
        <v>32</v>
      </c>
      <c r="F1061" s="432">
        <v>10</v>
      </c>
      <c r="G1061" s="432"/>
      <c r="H1061" s="396"/>
      <c r="I1061" s="432">
        <v>2.68</v>
      </c>
      <c r="J1061" s="432">
        <v>2.57</v>
      </c>
      <c r="K1061" s="432" t="s">
        <v>21</v>
      </c>
      <c r="L1061" s="432">
        <v>33.79</v>
      </c>
      <c r="M1061" s="72">
        <v>650</v>
      </c>
      <c r="N1061" s="128">
        <f t="shared" si="23"/>
        <v>6.5</v>
      </c>
      <c r="P1061" s="468"/>
    </row>
    <row r="1062" spans="1:16" x14ac:dyDescent="0.2">
      <c r="A1062" s="92"/>
      <c r="B1062" s="409"/>
      <c r="C1062" s="409">
        <v>10</v>
      </c>
      <c r="D1062" s="409">
        <v>10</v>
      </c>
      <c r="E1062" s="432" t="s">
        <v>33</v>
      </c>
      <c r="F1062" s="432">
        <v>10</v>
      </c>
      <c r="G1062" s="432"/>
      <c r="H1062" s="396"/>
      <c r="I1062" s="432">
        <v>0.08</v>
      </c>
      <c r="J1062" s="432">
        <v>7.25</v>
      </c>
      <c r="K1062" s="432">
        <v>0.26</v>
      </c>
      <c r="L1062" s="432">
        <v>66.099999999999994</v>
      </c>
      <c r="M1062" s="72">
        <v>670</v>
      </c>
      <c r="N1062" s="128">
        <f t="shared" si="23"/>
        <v>6.7</v>
      </c>
      <c r="P1062" s="468"/>
    </row>
    <row r="1063" spans="1:16" ht="20.399999999999999" x14ac:dyDescent="0.2">
      <c r="A1063" s="92"/>
      <c r="B1063" s="390" t="s">
        <v>146</v>
      </c>
      <c r="C1063" s="390">
        <v>120</v>
      </c>
      <c r="D1063" s="390">
        <v>120</v>
      </c>
      <c r="E1063" s="92" t="s">
        <v>461</v>
      </c>
      <c r="F1063" s="92">
        <v>120</v>
      </c>
      <c r="G1063" s="92">
        <v>120</v>
      </c>
      <c r="H1063" s="92">
        <v>120</v>
      </c>
      <c r="I1063" s="389">
        <v>1.8</v>
      </c>
      <c r="J1063" s="389">
        <v>8.4000000000000005E-2</v>
      </c>
      <c r="K1063" s="389">
        <v>18.649999999999999</v>
      </c>
      <c r="L1063" s="120">
        <v>74.760000000000005</v>
      </c>
      <c r="M1063" s="72">
        <v>150</v>
      </c>
      <c r="N1063" s="128">
        <f t="shared" si="23"/>
        <v>18</v>
      </c>
      <c r="P1063" s="468"/>
    </row>
    <row r="1064" spans="1:16" x14ac:dyDescent="0.2">
      <c r="A1064" s="432" t="s">
        <v>38</v>
      </c>
      <c r="B1064" s="409" t="s">
        <v>437</v>
      </c>
      <c r="C1064" s="409"/>
      <c r="D1064" s="409"/>
      <c r="E1064" s="432" t="s">
        <v>437</v>
      </c>
      <c r="F1064" s="432">
        <v>200</v>
      </c>
      <c r="G1064" s="432">
        <v>200</v>
      </c>
      <c r="H1064" s="396">
        <v>200</v>
      </c>
      <c r="I1064" s="432"/>
      <c r="J1064" s="432"/>
      <c r="K1064" s="432">
        <v>19</v>
      </c>
      <c r="L1064" s="432">
        <v>75</v>
      </c>
      <c r="M1064" s="72">
        <v>80</v>
      </c>
      <c r="N1064" s="128">
        <f t="shared" si="23"/>
        <v>16</v>
      </c>
      <c r="P1064" s="468"/>
    </row>
    <row r="1065" spans="1:16" ht="20.399999999999999" x14ac:dyDescent="0.2">
      <c r="A1065" s="92"/>
      <c r="B1065" s="384" t="s">
        <v>40</v>
      </c>
      <c r="C1065" s="384"/>
      <c r="D1065" s="384"/>
      <c r="E1065" s="92"/>
      <c r="F1065" s="92"/>
      <c r="G1065" s="92"/>
      <c r="H1065" s="92"/>
      <c r="I1065" s="120" t="e">
        <f>#REF!+#REF!+#REF!+I1063+I1064</f>
        <v>#REF!</v>
      </c>
      <c r="J1065" s="120" t="e">
        <f>#REF!+#REF!+#REF!+J1063+J1064</f>
        <v>#REF!</v>
      </c>
      <c r="K1065" s="120" t="e">
        <f>#REF!+#REF!+#REF!+K1063+K1064</f>
        <v>#REF!</v>
      </c>
      <c r="L1065" s="120" t="e">
        <f>#REF!+#REF!+#REF!+L1063+L1064</f>
        <v>#REF!</v>
      </c>
      <c r="M1065" s="120"/>
      <c r="N1065" s="129">
        <f>SUM(N1054:N1064)</f>
        <v>67.665300000000002</v>
      </c>
      <c r="P1065" s="468"/>
    </row>
    <row r="1066" spans="1:16" x14ac:dyDescent="0.2">
      <c r="A1066" s="551" t="s">
        <v>273</v>
      </c>
      <c r="B1066" s="552"/>
      <c r="C1066" s="384"/>
      <c r="D1066" s="384"/>
      <c r="E1066" s="92"/>
      <c r="F1066" s="92"/>
      <c r="G1066" s="92"/>
      <c r="H1066" s="92"/>
      <c r="I1066" s="92"/>
      <c r="J1066" s="92"/>
      <c r="K1066" s="92"/>
      <c r="L1066" s="92"/>
      <c r="M1066" s="72"/>
      <c r="N1066" s="129"/>
      <c r="P1066" s="468"/>
    </row>
    <row r="1067" spans="1:16" x14ac:dyDescent="0.2">
      <c r="A1067" s="92" t="s">
        <v>274</v>
      </c>
      <c r="B1067" s="536" t="s">
        <v>148</v>
      </c>
      <c r="C1067" s="390"/>
      <c r="D1067" s="390"/>
      <c r="E1067" s="92" t="s">
        <v>149</v>
      </c>
      <c r="F1067" s="92">
        <v>99.8</v>
      </c>
      <c r="G1067" s="92">
        <v>74.84</v>
      </c>
      <c r="H1067" s="92"/>
      <c r="I1067" s="102">
        <v>1.49</v>
      </c>
      <c r="J1067" s="108">
        <v>0.08</v>
      </c>
      <c r="K1067" s="92">
        <v>7.64</v>
      </c>
      <c r="L1067" s="92">
        <v>33.53</v>
      </c>
      <c r="M1067" s="72">
        <v>35</v>
      </c>
      <c r="N1067" s="128">
        <f t="shared" si="23"/>
        <v>3.4929999999999999</v>
      </c>
      <c r="P1067" s="468"/>
    </row>
    <row r="1068" spans="1:16" x14ac:dyDescent="0.2">
      <c r="A1068" s="92"/>
      <c r="B1068" s="536"/>
      <c r="C1068" s="390">
        <v>80</v>
      </c>
      <c r="D1068" s="390">
        <v>120</v>
      </c>
      <c r="E1068" s="92" t="s">
        <v>46</v>
      </c>
      <c r="F1068" s="92">
        <v>40</v>
      </c>
      <c r="G1068" s="92">
        <v>36</v>
      </c>
      <c r="H1068" s="92"/>
      <c r="I1068" s="92">
        <v>0.16</v>
      </c>
      <c r="J1068" s="92">
        <v>4</v>
      </c>
      <c r="K1068" s="92">
        <v>4.0999999999999996</v>
      </c>
      <c r="L1068" s="92">
        <v>15.84</v>
      </c>
      <c r="M1068" s="72">
        <v>100</v>
      </c>
      <c r="N1068" s="128">
        <f t="shared" si="23"/>
        <v>4</v>
      </c>
      <c r="P1068" s="468"/>
    </row>
    <row r="1069" spans="1:16" x14ac:dyDescent="0.2">
      <c r="A1069" s="92"/>
      <c r="B1069" s="390"/>
      <c r="C1069" s="390"/>
      <c r="D1069" s="390"/>
      <c r="E1069" s="92" t="s">
        <v>20</v>
      </c>
      <c r="F1069" s="92">
        <v>5</v>
      </c>
      <c r="G1069" s="92">
        <v>5</v>
      </c>
      <c r="H1069" s="92"/>
      <c r="I1069" s="92"/>
      <c r="J1069" s="92" t="s">
        <v>21</v>
      </c>
      <c r="K1069" s="92">
        <v>4.99</v>
      </c>
      <c r="L1069" s="92">
        <v>18.95</v>
      </c>
      <c r="M1069" s="72">
        <v>80</v>
      </c>
      <c r="N1069" s="128">
        <f t="shared" si="23"/>
        <v>0.4</v>
      </c>
      <c r="P1069" s="468"/>
    </row>
    <row r="1070" spans="1:16" x14ac:dyDescent="0.2">
      <c r="A1070" s="92"/>
      <c r="B1070" s="390"/>
      <c r="C1070" s="390"/>
      <c r="D1070" s="390"/>
      <c r="E1070" s="92" t="s">
        <v>52</v>
      </c>
      <c r="F1070" s="92">
        <v>5</v>
      </c>
      <c r="G1070" s="92">
        <v>5</v>
      </c>
      <c r="H1070" s="92"/>
      <c r="I1070" s="92">
        <v>0.04</v>
      </c>
      <c r="J1070" s="92">
        <v>3.63</v>
      </c>
      <c r="K1070" s="92">
        <v>13.2</v>
      </c>
      <c r="L1070" s="92">
        <v>33.049999999999997</v>
      </c>
      <c r="M1070" s="72">
        <v>140</v>
      </c>
      <c r="N1070" s="128">
        <f t="shared" si="23"/>
        <v>0.7</v>
      </c>
      <c r="P1070" s="468"/>
    </row>
    <row r="1071" spans="1:16" x14ac:dyDescent="0.2">
      <c r="A1071" s="92" t="s">
        <v>275</v>
      </c>
      <c r="B1071" s="536" t="s">
        <v>276</v>
      </c>
      <c r="C1071" s="390"/>
      <c r="D1071" s="390"/>
      <c r="E1071" s="92" t="s">
        <v>198</v>
      </c>
      <c r="F1071" s="92">
        <v>40</v>
      </c>
      <c r="G1071" s="92">
        <v>40</v>
      </c>
      <c r="H1071" s="92"/>
      <c r="I1071" s="92">
        <v>0.63</v>
      </c>
      <c r="J1071" s="92">
        <v>0.56999999999999995</v>
      </c>
      <c r="K1071" s="92">
        <v>0.03</v>
      </c>
      <c r="L1071" s="92">
        <v>7.85</v>
      </c>
      <c r="M1071" s="72">
        <v>50</v>
      </c>
      <c r="N1071" s="128">
        <f t="shared" si="23"/>
        <v>2</v>
      </c>
      <c r="P1071" s="468"/>
    </row>
    <row r="1072" spans="1:16" x14ac:dyDescent="0.2">
      <c r="A1072" s="92"/>
      <c r="B1072" s="536"/>
      <c r="C1072" s="390" t="s">
        <v>58</v>
      </c>
      <c r="D1072" s="390" t="s">
        <v>58</v>
      </c>
      <c r="E1072" s="92" t="s">
        <v>53</v>
      </c>
      <c r="F1072" s="92">
        <v>12</v>
      </c>
      <c r="G1072" s="92">
        <v>10</v>
      </c>
      <c r="H1072" s="92"/>
      <c r="I1072" s="92">
        <v>0.13</v>
      </c>
      <c r="J1072" s="92" t="s">
        <v>21</v>
      </c>
      <c r="K1072" s="92">
        <v>0.91</v>
      </c>
      <c r="L1072" s="92">
        <v>4.0999999999999996</v>
      </c>
      <c r="M1072" s="72">
        <v>40</v>
      </c>
      <c r="N1072" s="128">
        <f t="shared" si="23"/>
        <v>0.48</v>
      </c>
      <c r="P1072" s="468"/>
    </row>
    <row r="1073" spans="1:16" x14ac:dyDescent="0.2">
      <c r="A1073" s="92"/>
      <c r="B1073" s="390"/>
      <c r="C1073" s="390"/>
      <c r="D1073" s="390"/>
      <c r="E1073" s="92" t="s">
        <v>23</v>
      </c>
      <c r="F1073" s="92">
        <v>5</v>
      </c>
      <c r="G1073" s="92">
        <v>5</v>
      </c>
      <c r="H1073" s="92"/>
      <c r="I1073" s="92">
        <v>0.04</v>
      </c>
      <c r="J1073" s="92">
        <v>3.63</v>
      </c>
      <c r="K1073" s="92">
        <v>0.13</v>
      </c>
      <c r="L1073" s="92">
        <v>33.049999999999997</v>
      </c>
      <c r="M1073" s="72">
        <v>670</v>
      </c>
      <c r="N1073" s="128">
        <f t="shared" si="23"/>
        <v>3.35</v>
      </c>
      <c r="P1073" s="468"/>
    </row>
    <row r="1074" spans="1:16" x14ac:dyDescent="0.2">
      <c r="A1074" s="92"/>
      <c r="B1074" s="390"/>
      <c r="C1074" s="390"/>
      <c r="D1074" s="390"/>
      <c r="E1074" s="92" t="s">
        <v>44</v>
      </c>
      <c r="F1074" s="92">
        <v>12.5</v>
      </c>
      <c r="G1074" s="92">
        <v>10</v>
      </c>
      <c r="H1074" s="92"/>
      <c r="I1074" s="92">
        <v>0.13</v>
      </c>
      <c r="J1074" s="92">
        <v>0.01</v>
      </c>
      <c r="K1074" s="92">
        <v>0.71</v>
      </c>
      <c r="L1074" s="92">
        <v>3.3</v>
      </c>
      <c r="M1074" s="72">
        <v>45</v>
      </c>
      <c r="N1074" s="128">
        <f t="shared" si="23"/>
        <v>0.5625</v>
      </c>
      <c r="P1074" s="468"/>
    </row>
    <row r="1075" spans="1:16" x14ac:dyDescent="0.2">
      <c r="A1075" s="92"/>
      <c r="B1075" s="390"/>
      <c r="C1075" s="390"/>
      <c r="D1075" s="390"/>
      <c r="E1075" s="113" t="s">
        <v>56</v>
      </c>
      <c r="F1075" s="113">
        <v>40</v>
      </c>
      <c r="G1075" s="113">
        <v>40</v>
      </c>
      <c r="H1075" s="92"/>
      <c r="I1075" s="113">
        <v>9.67</v>
      </c>
      <c r="J1075" s="113">
        <v>6.48</v>
      </c>
      <c r="K1075" s="113" t="s">
        <v>21</v>
      </c>
      <c r="L1075" s="113">
        <v>88.29</v>
      </c>
      <c r="M1075" s="72">
        <v>440</v>
      </c>
      <c r="N1075" s="128">
        <f t="shared" si="23"/>
        <v>17.600000000000001</v>
      </c>
      <c r="P1075" s="468"/>
    </row>
    <row r="1076" spans="1:16" ht="20.399999999999999" x14ac:dyDescent="0.2">
      <c r="A1076" s="195" t="s">
        <v>277</v>
      </c>
      <c r="B1076" s="195" t="s">
        <v>177</v>
      </c>
      <c r="C1076" s="195"/>
      <c r="D1076" s="195"/>
      <c r="E1076" s="92" t="s">
        <v>61</v>
      </c>
      <c r="F1076" s="92">
        <v>52</v>
      </c>
      <c r="G1076" s="92">
        <v>38</v>
      </c>
      <c r="H1076" s="92"/>
      <c r="I1076" s="92">
        <v>10.23</v>
      </c>
      <c r="J1076" s="92">
        <v>6.6</v>
      </c>
      <c r="K1076" s="92">
        <v>0.23</v>
      </c>
      <c r="L1076" s="92">
        <v>89.9</v>
      </c>
      <c r="M1076" s="72">
        <v>440</v>
      </c>
      <c r="N1076" s="128">
        <f t="shared" si="23"/>
        <v>22.88</v>
      </c>
      <c r="P1076" s="468"/>
    </row>
    <row r="1077" spans="1:16" x14ac:dyDescent="0.2">
      <c r="A1077" s="195"/>
      <c r="B1077" s="195"/>
      <c r="C1077" s="195"/>
      <c r="D1077" s="195"/>
      <c r="E1077" s="92" t="s">
        <v>72</v>
      </c>
      <c r="F1077" s="92">
        <v>8</v>
      </c>
      <c r="G1077" s="92">
        <v>8</v>
      </c>
      <c r="H1077" s="92"/>
      <c r="I1077" s="92">
        <v>0.69</v>
      </c>
      <c r="J1077" s="92">
        <v>0.12</v>
      </c>
      <c r="K1077" s="92">
        <v>13.09</v>
      </c>
      <c r="L1077" s="92">
        <v>16.72</v>
      </c>
      <c r="M1077" s="72">
        <v>60</v>
      </c>
      <c r="N1077" s="128">
        <f t="shared" si="23"/>
        <v>0.48</v>
      </c>
      <c r="P1077" s="468"/>
    </row>
    <row r="1078" spans="1:16" x14ac:dyDescent="0.2">
      <c r="A1078" s="92"/>
      <c r="B1078" s="390"/>
      <c r="C1078" s="390"/>
      <c r="D1078" s="390"/>
      <c r="E1078" s="92" t="s">
        <v>145</v>
      </c>
      <c r="F1078" s="92">
        <v>11</v>
      </c>
      <c r="G1078" s="92">
        <v>11</v>
      </c>
      <c r="H1078" s="92"/>
      <c r="I1078" s="92">
        <v>0.31</v>
      </c>
      <c r="J1078" s="92">
        <v>0.35</v>
      </c>
      <c r="K1078" s="92">
        <v>0.51</v>
      </c>
      <c r="L1078" s="92">
        <v>6.38</v>
      </c>
      <c r="M1078" s="72">
        <v>65</v>
      </c>
      <c r="N1078" s="128">
        <f t="shared" si="23"/>
        <v>0.71499999999999997</v>
      </c>
      <c r="P1078" s="468"/>
    </row>
    <row r="1079" spans="1:16" x14ac:dyDescent="0.2">
      <c r="A1079" s="92"/>
      <c r="B1079" s="390"/>
      <c r="C1079" s="390"/>
      <c r="D1079" s="390"/>
      <c r="E1079" s="92" t="s">
        <v>53</v>
      </c>
      <c r="F1079" s="92">
        <v>31</v>
      </c>
      <c r="G1079" s="92">
        <v>26</v>
      </c>
      <c r="H1079" s="92"/>
      <c r="I1079" s="92">
        <v>0.36</v>
      </c>
      <c r="J1079" s="92" t="s">
        <v>21</v>
      </c>
      <c r="K1079" s="92">
        <v>2.54</v>
      </c>
      <c r="L1079" s="92">
        <v>10.68</v>
      </c>
      <c r="M1079" s="72">
        <v>40</v>
      </c>
      <c r="N1079" s="128">
        <f t="shared" si="23"/>
        <v>1.24</v>
      </c>
      <c r="P1079" s="468"/>
    </row>
    <row r="1080" spans="1:16" x14ac:dyDescent="0.2">
      <c r="A1080" s="92"/>
      <c r="B1080" s="390"/>
      <c r="C1080" s="390"/>
      <c r="D1080" s="390"/>
      <c r="E1080" s="92" t="s">
        <v>52</v>
      </c>
      <c r="F1080" s="92">
        <v>4</v>
      </c>
      <c r="G1080" s="92">
        <v>4</v>
      </c>
      <c r="H1080" s="92"/>
      <c r="I1080" s="92"/>
      <c r="J1080" s="92">
        <v>3.99</v>
      </c>
      <c r="K1080" s="92" t="s">
        <v>21</v>
      </c>
      <c r="L1080" s="92">
        <v>35.96</v>
      </c>
      <c r="M1080" s="72">
        <v>140</v>
      </c>
      <c r="N1080" s="128">
        <f t="shared" si="23"/>
        <v>0.56000000000000005</v>
      </c>
      <c r="P1080" s="468"/>
    </row>
    <row r="1081" spans="1:16" x14ac:dyDescent="0.2">
      <c r="A1081" s="92"/>
      <c r="B1081" s="390"/>
      <c r="C1081" s="390"/>
      <c r="D1081" s="390"/>
      <c r="E1081" s="92" t="s">
        <v>92</v>
      </c>
      <c r="F1081" s="92">
        <v>0.12</v>
      </c>
      <c r="G1081" s="92">
        <v>5</v>
      </c>
      <c r="H1081" s="92"/>
      <c r="I1081" s="92">
        <v>0.63</v>
      </c>
      <c r="J1081" s="92">
        <v>0.56999999999999995</v>
      </c>
      <c r="K1081" s="92">
        <v>0.03</v>
      </c>
      <c r="L1081" s="92">
        <v>7.85</v>
      </c>
      <c r="M1081" s="72">
        <v>12</v>
      </c>
      <c r="N1081" s="128">
        <f>F1081*M1081</f>
        <v>1.44</v>
      </c>
      <c r="P1081" s="468"/>
    </row>
    <row r="1082" spans="1:16" x14ac:dyDescent="0.2">
      <c r="A1082" s="92"/>
      <c r="B1082" s="390"/>
      <c r="C1082" s="390"/>
      <c r="D1082" s="390"/>
      <c r="E1082" s="92" t="s">
        <v>94</v>
      </c>
      <c r="F1082" s="113">
        <v>6</v>
      </c>
      <c r="G1082" s="113">
        <v>6</v>
      </c>
      <c r="H1082" s="92"/>
      <c r="I1082" s="92">
        <v>0.61</v>
      </c>
      <c r="J1082" s="92">
        <v>0.06</v>
      </c>
      <c r="K1082" s="92">
        <v>4.0999999999999996</v>
      </c>
      <c r="L1082" s="92">
        <v>20.04</v>
      </c>
      <c r="M1082" s="72">
        <v>100</v>
      </c>
      <c r="N1082" s="128">
        <f t="shared" si="23"/>
        <v>0.6</v>
      </c>
      <c r="P1082" s="468"/>
    </row>
    <row r="1083" spans="1:16" x14ac:dyDescent="0.2">
      <c r="A1083" s="92"/>
      <c r="B1083" s="390"/>
      <c r="C1083" s="390"/>
      <c r="D1083" s="390"/>
      <c r="E1083" s="92" t="s">
        <v>52</v>
      </c>
      <c r="F1083" s="92">
        <v>4</v>
      </c>
      <c r="G1083" s="92">
        <v>4</v>
      </c>
      <c r="H1083" s="92"/>
      <c r="I1083" s="92"/>
      <c r="J1083" s="92">
        <v>3.99</v>
      </c>
      <c r="K1083" s="92" t="s">
        <v>21</v>
      </c>
      <c r="L1083" s="102">
        <v>35.96</v>
      </c>
      <c r="M1083" s="72">
        <v>140</v>
      </c>
      <c r="N1083" s="128">
        <f t="shared" si="23"/>
        <v>0.56000000000000005</v>
      </c>
      <c r="P1083" s="468"/>
    </row>
    <row r="1084" spans="1:16" x14ac:dyDescent="0.2">
      <c r="A1084" s="546" t="s">
        <v>205</v>
      </c>
      <c r="B1084" s="547" t="s">
        <v>206</v>
      </c>
      <c r="C1084" s="415"/>
      <c r="D1084" s="415"/>
      <c r="E1084" s="417" t="s">
        <v>207</v>
      </c>
      <c r="F1084" s="417">
        <v>35.700000000000003</v>
      </c>
      <c r="G1084" s="417">
        <v>35.700000000000003</v>
      </c>
      <c r="H1084" s="417"/>
      <c r="I1084" s="417">
        <v>2.8</v>
      </c>
      <c r="J1084" s="417">
        <v>0.4</v>
      </c>
      <c r="K1084" s="417">
        <v>28.5</v>
      </c>
      <c r="L1084" s="417">
        <v>132</v>
      </c>
      <c r="M1084" s="110">
        <v>90</v>
      </c>
      <c r="N1084" s="128">
        <f t="shared" si="23"/>
        <v>3.2130000000000005</v>
      </c>
      <c r="P1084" s="468"/>
    </row>
    <row r="1085" spans="1:16" x14ac:dyDescent="0.2">
      <c r="A1085" s="546"/>
      <c r="B1085" s="548"/>
      <c r="C1085" s="416">
        <v>180</v>
      </c>
      <c r="D1085" s="416">
        <v>220</v>
      </c>
      <c r="E1085" s="417" t="s">
        <v>208</v>
      </c>
      <c r="F1085" s="417">
        <v>5</v>
      </c>
      <c r="G1085" s="417">
        <v>5</v>
      </c>
      <c r="H1085" s="417"/>
      <c r="I1085" s="417"/>
      <c r="J1085" s="417">
        <v>14.9</v>
      </c>
      <c r="K1085" s="417"/>
      <c r="L1085" s="417">
        <v>134.80000000000001</v>
      </c>
      <c r="M1085" s="110">
        <v>670</v>
      </c>
      <c r="N1085" s="128">
        <f t="shared" si="23"/>
        <v>3.35</v>
      </c>
      <c r="P1085" s="468"/>
    </row>
    <row r="1086" spans="1:16" x14ac:dyDescent="0.2">
      <c r="A1086" s="546"/>
      <c r="B1086" s="416"/>
      <c r="C1086" s="416"/>
      <c r="D1086" s="416"/>
      <c r="E1086" s="417" t="s">
        <v>209</v>
      </c>
      <c r="F1086" s="417">
        <v>2</v>
      </c>
      <c r="G1086" s="417">
        <v>2</v>
      </c>
      <c r="H1086" s="417"/>
      <c r="I1086" s="417"/>
      <c r="J1086" s="417"/>
      <c r="K1086" s="417"/>
      <c r="L1086" s="417"/>
      <c r="M1086" s="110">
        <v>16</v>
      </c>
      <c r="N1086" s="128">
        <f t="shared" si="23"/>
        <v>3.2000000000000001E-2</v>
      </c>
      <c r="P1086" s="468"/>
    </row>
    <row r="1087" spans="1:16" x14ac:dyDescent="0.2">
      <c r="A1087" s="432" t="s">
        <v>182</v>
      </c>
      <c r="B1087" s="541" t="s">
        <v>183</v>
      </c>
      <c r="C1087" s="387"/>
      <c r="D1087" s="387"/>
      <c r="E1087" s="432" t="s">
        <v>46</v>
      </c>
      <c r="F1087" s="432">
        <v>25</v>
      </c>
      <c r="G1087" s="432">
        <v>22</v>
      </c>
      <c r="H1087" s="396"/>
      <c r="I1087" s="432">
        <v>0.1</v>
      </c>
      <c r="J1087" s="432">
        <v>0.09</v>
      </c>
      <c r="K1087" s="432">
        <v>2.2000000000000002</v>
      </c>
      <c r="L1087" s="432">
        <v>9.9</v>
      </c>
      <c r="M1087" s="72">
        <v>100</v>
      </c>
      <c r="N1087" s="128">
        <f t="shared" si="23"/>
        <v>2.5</v>
      </c>
      <c r="P1087" s="468"/>
    </row>
    <row r="1088" spans="1:16" x14ac:dyDescent="0.2">
      <c r="A1088" s="432"/>
      <c r="B1088" s="542"/>
      <c r="C1088" s="398">
        <v>200</v>
      </c>
      <c r="D1088" s="398">
        <v>200</v>
      </c>
      <c r="E1088" s="432" t="s">
        <v>20</v>
      </c>
      <c r="F1088" s="432">
        <v>20</v>
      </c>
      <c r="G1088" s="432">
        <v>20</v>
      </c>
      <c r="H1088" s="396"/>
      <c r="I1088" s="432"/>
      <c r="J1088" s="432"/>
      <c r="K1088" s="432">
        <v>19.96</v>
      </c>
      <c r="L1088" s="432">
        <v>75.8</v>
      </c>
      <c r="M1088" s="72">
        <v>80</v>
      </c>
      <c r="N1088" s="128">
        <f t="shared" si="23"/>
        <v>1.6</v>
      </c>
      <c r="P1088" s="468"/>
    </row>
    <row r="1089" spans="1:16" x14ac:dyDescent="0.2">
      <c r="A1089" s="92"/>
      <c r="B1089" s="541" t="s">
        <v>72</v>
      </c>
      <c r="C1089" s="387"/>
      <c r="D1089" s="387"/>
      <c r="E1089" s="83" t="s">
        <v>73</v>
      </c>
      <c r="F1089" s="83">
        <v>40</v>
      </c>
      <c r="G1089" s="83">
        <v>40</v>
      </c>
      <c r="H1089" s="84">
        <v>40</v>
      </c>
      <c r="I1089" s="432">
        <v>3.48</v>
      </c>
      <c r="J1089" s="432">
        <v>0.6</v>
      </c>
      <c r="K1089" s="432">
        <v>16</v>
      </c>
      <c r="L1089" s="432">
        <v>83.6</v>
      </c>
      <c r="M1089" s="72">
        <v>60</v>
      </c>
      <c r="N1089" s="128">
        <f t="shared" si="23"/>
        <v>2.4</v>
      </c>
      <c r="P1089" s="468"/>
    </row>
    <row r="1090" spans="1:16" x14ac:dyDescent="0.2">
      <c r="A1090" s="92"/>
      <c r="B1090" s="542"/>
      <c r="C1090" s="398" t="s">
        <v>378</v>
      </c>
      <c r="D1090" s="398" t="s">
        <v>379</v>
      </c>
      <c r="E1090" s="432" t="s">
        <v>74</v>
      </c>
      <c r="F1090" s="432">
        <v>80</v>
      </c>
      <c r="G1090" s="432">
        <v>80</v>
      </c>
      <c r="H1090" s="396">
        <v>80</v>
      </c>
      <c r="I1090" s="432">
        <v>5.28</v>
      </c>
      <c r="J1090" s="432">
        <v>0.96</v>
      </c>
      <c r="K1090" s="432">
        <v>28.24</v>
      </c>
      <c r="L1090" s="432">
        <v>144.80000000000001</v>
      </c>
      <c r="M1090" s="72">
        <v>51</v>
      </c>
      <c r="N1090" s="128">
        <f t="shared" si="23"/>
        <v>4.08</v>
      </c>
      <c r="P1090" s="468"/>
    </row>
    <row r="1091" spans="1:16" x14ac:dyDescent="0.2">
      <c r="A1091" s="539" t="s">
        <v>279</v>
      </c>
      <c r="B1091" s="537" t="s">
        <v>280</v>
      </c>
      <c r="C1091" s="400"/>
      <c r="D1091" s="400"/>
      <c r="E1091" s="92" t="s">
        <v>65</v>
      </c>
      <c r="F1091" s="92">
        <v>31</v>
      </c>
      <c r="G1091" s="92">
        <v>31</v>
      </c>
      <c r="H1091" s="92">
        <v>100</v>
      </c>
      <c r="I1091" s="92">
        <v>3.22</v>
      </c>
      <c r="J1091" s="92">
        <v>0.34</v>
      </c>
      <c r="K1091" s="92">
        <v>21.91</v>
      </c>
      <c r="L1091" s="92">
        <v>104.5</v>
      </c>
      <c r="M1091" s="72">
        <v>40</v>
      </c>
      <c r="N1091" s="128">
        <f t="shared" si="23"/>
        <v>1.24</v>
      </c>
      <c r="P1091" s="468"/>
    </row>
    <row r="1092" spans="1:16" x14ac:dyDescent="0.2">
      <c r="A1092" s="550"/>
      <c r="B1092" s="538"/>
      <c r="C1092" s="401">
        <v>100</v>
      </c>
      <c r="D1092" s="401">
        <v>100</v>
      </c>
      <c r="E1092" s="92" t="s">
        <v>130</v>
      </c>
      <c r="F1092" s="92">
        <v>1</v>
      </c>
      <c r="G1092" s="92">
        <v>10</v>
      </c>
      <c r="H1092" s="92"/>
      <c r="I1092" s="92">
        <v>1.04</v>
      </c>
      <c r="J1092" s="92">
        <v>0.11</v>
      </c>
      <c r="K1092" s="92">
        <v>6.91</v>
      </c>
      <c r="L1092" s="92">
        <v>33.700000000000003</v>
      </c>
      <c r="M1092" s="72">
        <v>40</v>
      </c>
      <c r="N1092" s="128">
        <f t="shared" si="23"/>
        <v>0.04</v>
      </c>
      <c r="P1092" s="468"/>
    </row>
    <row r="1093" spans="1:16" x14ac:dyDescent="0.2">
      <c r="A1093" s="550"/>
      <c r="B1093" s="390"/>
      <c r="C1093" s="390"/>
      <c r="D1093" s="390"/>
      <c r="E1093" s="92" t="s">
        <v>92</v>
      </c>
      <c r="F1093" s="92">
        <v>1.4E-2</v>
      </c>
      <c r="G1093" s="92">
        <v>2.6</v>
      </c>
      <c r="H1093" s="92"/>
      <c r="I1093" s="92">
        <v>3.3</v>
      </c>
      <c r="J1093" s="92">
        <v>2.99</v>
      </c>
      <c r="K1093" s="92">
        <v>0.18</v>
      </c>
      <c r="L1093" s="92">
        <v>40.82</v>
      </c>
      <c r="M1093" s="72">
        <v>12</v>
      </c>
      <c r="N1093" s="128">
        <f>F1093*M1093</f>
        <v>0.16800000000000001</v>
      </c>
      <c r="P1093" s="468"/>
    </row>
    <row r="1094" spans="1:16" x14ac:dyDescent="0.2">
      <c r="A1094" s="424"/>
      <c r="B1094" s="390"/>
      <c r="C1094" s="390"/>
      <c r="D1094" s="390"/>
      <c r="E1094" s="92" t="s">
        <v>23</v>
      </c>
      <c r="F1094" s="92">
        <v>31</v>
      </c>
      <c r="G1094" s="92">
        <v>3.1</v>
      </c>
      <c r="H1094" s="92"/>
      <c r="I1094" s="92">
        <v>0.248</v>
      </c>
      <c r="J1094" s="92">
        <v>22.5</v>
      </c>
      <c r="K1094" s="92">
        <v>0.81</v>
      </c>
      <c r="L1094" s="92">
        <v>204.91</v>
      </c>
      <c r="M1094" s="72">
        <v>670</v>
      </c>
      <c r="N1094" s="128">
        <f t="shared" ref="N1094:N1102" si="24">F1094*M1094/1000</f>
        <v>20.77</v>
      </c>
      <c r="P1094" s="468"/>
    </row>
    <row r="1095" spans="1:16" x14ac:dyDescent="0.2">
      <c r="A1095" s="424"/>
      <c r="B1095" s="390"/>
      <c r="C1095" s="390"/>
      <c r="D1095" s="390"/>
      <c r="E1095" s="92" t="s">
        <v>20</v>
      </c>
      <c r="F1095" s="92">
        <v>10</v>
      </c>
      <c r="G1095" s="92">
        <v>10</v>
      </c>
      <c r="H1095" s="92"/>
      <c r="I1095" s="92" t="s">
        <v>21</v>
      </c>
      <c r="J1095" s="92" t="s">
        <v>21</v>
      </c>
      <c r="K1095" s="92">
        <v>9.98</v>
      </c>
      <c r="L1095" s="92">
        <v>37.9</v>
      </c>
      <c r="M1095" s="72">
        <v>80</v>
      </c>
      <c r="N1095" s="128">
        <f t="shared" si="24"/>
        <v>0.8</v>
      </c>
      <c r="P1095" s="468"/>
    </row>
    <row r="1096" spans="1:16" x14ac:dyDescent="0.2">
      <c r="A1096" s="412"/>
      <c r="B1096" s="390"/>
      <c r="C1096" s="390"/>
      <c r="D1096" s="390"/>
      <c r="E1096" s="92" t="s">
        <v>129</v>
      </c>
      <c r="F1096" s="92">
        <v>1.2</v>
      </c>
      <c r="G1096" s="92">
        <v>12</v>
      </c>
      <c r="H1096" s="92"/>
      <c r="I1096" s="92" t="s">
        <v>21</v>
      </c>
      <c r="J1096" s="92" t="s">
        <v>21</v>
      </c>
      <c r="K1096" s="92" t="s">
        <v>21</v>
      </c>
      <c r="L1096" s="92" t="s">
        <v>21</v>
      </c>
      <c r="M1096" s="72">
        <v>400</v>
      </c>
      <c r="N1096" s="128">
        <f t="shared" si="24"/>
        <v>0.48</v>
      </c>
      <c r="P1096" s="468"/>
    </row>
    <row r="1097" spans="1:16" x14ac:dyDescent="0.2">
      <c r="A1097" s="92"/>
      <c r="B1097" s="390"/>
      <c r="C1097" s="390"/>
      <c r="D1097" s="390"/>
      <c r="E1097" s="92" t="s">
        <v>145</v>
      </c>
      <c r="F1097" s="92">
        <v>125</v>
      </c>
      <c r="G1097" s="92">
        <v>125</v>
      </c>
      <c r="H1097" s="92"/>
      <c r="I1097" s="92">
        <v>3.35</v>
      </c>
      <c r="J1097" s="102">
        <v>3.13</v>
      </c>
      <c r="K1097" s="92">
        <v>5.91</v>
      </c>
      <c r="L1097" s="92">
        <v>50.65</v>
      </c>
      <c r="M1097" s="72">
        <v>65</v>
      </c>
      <c r="N1097" s="128">
        <f t="shared" si="24"/>
        <v>8.125</v>
      </c>
      <c r="P1097" s="468"/>
    </row>
    <row r="1098" spans="1:16" x14ac:dyDescent="0.2">
      <c r="A1098" s="92"/>
      <c r="B1098" s="390"/>
      <c r="C1098" s="390"/>
      <c r="D1098" s="390"/>
      <c r="E1098" s="92" t="s">
        <v>22</v>
      </c>
      <c r="F1098" s="92">
        <v>4</v>
      </c>
      <c r="G1098" s="92">
        <v>4</v>
      </c>
      <c r="H1098" s="92"/>
      <c r="I1098" s="92" t="s">
        <v>21</v>
      </c>
      <c r="J1098" s="92" t="s">
        <v>21</v>
      </c>
      <c r="K1098" s="92" t="s">
        <v>21</v>
      </c>
      <c r="L1098" s="113"/>
      <c r="M1098" s="72">
        <v>16</v>
      </c>
      <c r="N1098" s="128">
        <f t="shared" si="24"/>
        <v>6.4000000000000001E-2</v>
      </c>
      <c r="P1098" s="468"/>
    </row>
    <row r="1099" spans="1:16" x14ac:dyDescent="0.2">
      <c r="A1099" s="92"/>
      <c r="B1099" s="390"/>
      <c r="C1099" s="390"/>
      <c r="D1099" s="390"/>
      <c r="E1099" s="92" t="s">
        <v>155</v>
      </c>
      <c r="F1099" s="92">
        <v>30.6</v>
      </c>
      <c r="G1099" s="92">
        <v>22.5</v>
      </c>
      <c r="H1099" s="92"/>
      <c r="I1099" s="92">
        <v>5.69</v>
      </c>
      <c r="J1099" s="92">
        <v>3.67</v>
      </c>
      <c r="K1099" s="92"/>
      <c r="L1099" s="92">
        <v>50.3</v>
      </c>
      <c r="M1099" s="72">
        <v>440</v>
      </c>
      <c r="N1099" s="128">
        <f t="shared" si="24"/>
        <v>13.464</v>
      </c>
      <c r="P1099" s="468"/>
    </row>
    <row r="1100" spans="1:16" x14ac:dyDescent="0.2">
      <c r="A1100" s="92"/>
      <c r="B1100" s="390"/>
      <c r="C1100" s="390"/>
      <c r="D1100" s="390"/>
      <c r="E1100" s="92" t="s">
        <v>51</v>
      </c>
      <c r="F1100" s="92">
        <v>39.299999999999997</v>
      </c>
      <c r="G1100" s="92">
        <v>29.5</v>
      </c>
      <c r="H1100" s="92"/>
      <c r="I1100" s="92">
        <v>0.59</v>
      </c>
      <c r="J1100" s="92">
        <v>0.11</v>
      </c>
      <c r="K1100" s="92" t="s">
        <v>21</v>
      </c>
      <c r="L1100" s="92">
        <v>24.19</v>
      </c>
      <c r="M1100" s="72">
        <v>40</v>
      </c>
      <c r="N1100" s="128">
        <f t="shared" si="24"/>
        <v>1.5720000000000001</v>
      </c>
      <c r="P1100" s="468"/>
    </row>
    <row r="1101" spans="1:16" x14ac:dyDescent="0.2">
      <c r="A1101" s="92"/>
      <c r="B1101" s="390"/>
      <c r="C1101" s="390"/>
      <c r="D1101" s="390"/>
      <c r="E1101" s="92" t="s">
        <v>53</v>
      </c>
      <c r="F1101" s="92">
        <v>10.1</v>
      </c>
      <c r="G1101" s="92">
        <v>8.5</v>
      </c>
      <c r="H1101" s="92"/>
      <c r="I1101" s="92">
        <v>0.14000000000000001</v>
      </c>
      <c r="J1101" s="92" t="s">
        <v>21</v>
      </c>
      <c r="K1101" s="92">
        <v>0.97</v>
      </c>
      <c r="L1101" s="92">
        <v>4.13</v>
      </c>
      <c r="M1101" s="72">
        <v>40</v>
      </c>
      <c r="N1101" s="128">
        <f t="shared" si="24"/>
        <v>0.40400000000000003</v>
      </c>
      <c r="P1101" s="468"/>
    </row>
    <row r="1102" spans="1:16" x14ac:dyDescent="0.2">
      <c r="A1102" s="92"/>
      <c r="B1102" s="390"/>
      <c r="C1102" s="390"/>
      <c r="D1102" s="390"/>
      <c r="E1102" s="92" t="s">
        <v>23</v>
      </c>
      <c r="F1102" s="92">
        <v>6.5</v>
      </c>
      <c r="G1102" s="92">
        <v>6.5</v>
      </c>
      <c r="H1102" s="92"/>
      <c r="I1102" s="92">
        <v>0.05</v>
      </c>
      <c r="J1102" s="92">
        <v>4.71</v>
      </c>
      <c r="K1102" s="92">
        <v>0.16</v>
      </c>
      <c r="L1102" s="92">
        <v>42.97</v>
      </c>
      <c r="M1102" s="72">
        <v>670</v>
      </c>
      <c r="N1102" s="128">
        <f t="shared" si="24"/>
        <v>4.3550000000000004</v>
      </c>
      <c r="P1102" s="468"/>
    </row>
    <row r="1103" spans="1:16" x14ac:dyDescent="0.2">
      <c r="A1103" s="92"/>
      <c r="B1103" s="390"/>
      <c r="C1103" s="390"/>
      <c r="D1103" s="390"/>
      <c r="E1103" s="92" t="s">
        <v>80</v>
      </c>
      <c r="F1103" s="92">
        <v>7.0000000000000007E-2</v>
      </c>
      <c r="G1103" s="92">
        <v>1.5</v>
      </c>
      <c r="H1103" s="92"/>
      <c r="I1103" s="92">
        <v>0.18</v>
      </c>
      <c r="J1103" s="92">
        <v>0.17</v>
      </c>
      <c r="K1103" s="92" t="s">
        <v>21</v>
      </c>
      <c r="L1103" s="92">
        <v>2.35</v>
      </c>
      <c r="M1103" s="72">
        <v>12</v>
      </c>
      <c r="N1103" s="128">
        <f>F1103*M1103</f>
        <v>0.84000000000000008</v>
      </c>
      <c r="P1103" s="468"/>
    </row>
    <row r="1104" spans="1:16" x14ac:dyDescent="0.2">
      <c r="A1104" s="92"/>
      <c r="B1104" s="390"/>
      <c r="C1104" s="390"/>
      <c r="D1104" s="390"/>
      <c r="E1104" s="92" t="s">
        <v>23</v>
      </c>
      <c r="F1104" s="92">
        <v>1.2</v>
      </c>
      <c r="G1104" s="92"/>
      <c r="H1104" s="92"/>
      <c r="I1104" s="92"/>
      <c r="J1104" s="92"/>
      <c r="K1104" s="92"/>
      <c r="L1104" s="92"/>
      <c r="M1104" s="94">
        <v>670</v>
      </c>
      <c r="N1104" s="128">
        <f>F1104*M1104/1000</f>
        <v>0.80400000000000005</v>
      </c>
      <c r="P1104" s="468"/>
    </row>
    <row r="1105" spans="1:15" x14ac:dyDescent="0.2">
      <c r="A1105" s="92"/>
      <c r="B1105" s="384" t="s">
        <v>84</v>
      </c>
      <c r="C1105" s="384"/>
      <c r="D1105" s="384"/>
      <c r="E1105" s="389"/>
      <c r="F1105" s="389"/>
      <c r="G1105" s="389"/>
      <c r="H1105" s="389"/>
      <c r="I1105" s="120" t="e">
        <f>#REF!+I1065</f>
        <v>#REF!</v>
      </c>
      <c r="J1105" s="120" t="e">
        <f>#REF!+J1065</f>
        <v>#REF!</v>
      </c>
      <c r="K1105" s="120" t="e">
        <f>#REF!+K1065</f>
        <v>#REF!</v>
      </c>
      <c r="L1105" s="120" t="e">
        <f>#REF!+L1065</f>
        <v>#REF!</v>
      </c>
      <c r="M1105" s="120"/>
      <c r="N1105" s="129">
        <f>SUM(N1067:N1104)</f>
        <v>131.36150000000001</v>
      </c>
    </row>
    <row r="1106" spans="1:15" x14ac:dyDescent="0.2">
      <c r="A1106" s="444"/>
      <c r="B1106" s="455" t="s">
        <v>245</v>
      </c>
      <c r="C1106" s="455"/>
      <c r="D1106" s="455"/>
      <c r="E1106" s="462"/>
      <c r="F1106" s="462"/>
      <c r="G1106" s="462"/>
      <c r="H1106" s="454"/>
      <c r="I1106" s="453" t="e">
        <f>I1105+I1065</f>
        <v>#REF!</v>
      </c>
      <c r="J1106" s="453" t="e">
        <f>J1105+J1065</f>
        <v>#REF!</v>
      </c>
      <c r="K1106" s="453" t="e">
        <f>K1105+K1065</f>
        <v>#REF!</v>
      </c>
      <c r="L1106" s="453" t="e">
        <f>L1105+L1065</f>
        <v>#REF!</v>
      </c>
      <c r="M1106" s="453"/>
      <c r="N1106" s="438">
        <f>N1105+N1065</f>
        <v>199.02680000000001</v>
      </c>
    </row>
    <row r="1108" spans="1:15" x14ac:dyDescent="0.2">
      <c r="O1108" s="464"/>
    </row>
  </sheetData>
  <mergeCells count="230">
    <mergeCell ref="A1053:B1053"/>
    <mergeCell ref="B1054:B1055"/>
    <mergeCell ref="B1057:B1058"/>
    <mergeCell ref="B1060:B1061"/>
    <mergeCell ref="A1066:B1066"/>
    <mergeCell ref="A1091:A1093"/>
    <mergeCell ref="B1091:B1092"/>
    <mergeCell ref="B1067:B1068"/>
    <mergeCell ref="B1071:B1072"/>
    <mergeCell ref="A1084:A1086"/>
    <mergeCell ref="B1084:B1085"/>
    <mergeCell ref="B1087:B1088"/>
    <mergeCell ref="B1089:B1090"/>
    <mergeCell ref="A1052:B1052"/>
    <mergeCell ref="B1010:B1012"/>
    <mergeCell ref="B1016:B1017"/>
    <mergeCell ref="B1029:B1030"/>
    <mergeCell ref="B1032:B1033"/>
    <mergeCell ref="B1036:B1037"/>
    <mergeCell ref="A1037:A1038"/>
    <mergeCell ref="A987:B987"/>
    <mergeCell ref="A988:B988"/>
    <mergeCell ref="B989:B990"/>
    <mergeCell ref="B995:B996"/>
    <mergeCell ref="B998:B999"/>
    <mergeCell ref="B1003:B1004"/>
    <mergeCell ref="A946:B946"/>
    <mergeCell ref="B947:B948"/>
    <mergeCell ref="B953:B955"/>
    <mergeCell ref="B967:B968"/>
    <mergeCell ref="B970:B971"/>
    <mergeCell ref="B974:B975"/>
    <mergeCell ref="A923:B923"/>
    <mergeCell ref="A925:B925"/>
    <mergeCell ref="A926:B926"/>
    <mergeCell ref="B928:B929"/>
    <mergeCell ref="B937:B939"/>
    <mergeCell ref="B940:B941"/>
    <mergeCell ref="B889:B890"/>
    <mergeCell ref="B895:B896"/>
    <mergeCell ref="B904:B905"/>
    <mergeCell ref="B908:B909"/>
    <mergeCell ref="A909:A910"/>
    <mergeCell ref="A922:B922"/>
    <mergeCell ref="B859:B860"/>
    <mergeCell ref="B868:B869"/>
    <mergeCell ref="B871:B872"/>
    <mergeCell ref="A876:B876"/>
    <mergeCell ref="B877:B879"/>
    <mergeCell ref="B883:B884"/>
    <mergeCell ref="A837:A838"/>
    <mergeCell ref="A849:B849"/>
    <mergeCell ref="A850:B850"/>
    <mergeCell ref="A852:B852"/>
    <mergeCell ref="A853:B853"/>
    <mergeCell ref="B854:B855"/>
    <mergeCell ref="B802:B804"/>
    <mergeCell ref="B805:B806"/>
    <mergeCell ref="A810:B810"/>
    <mergeCell ref="B812:B813"/>
    <mergeCell ref="B830:B831"/>
    <mergeCell ref="B833:B834"/>
    <mergeCell ref="B773:B774"/>
    <mergeCell ref="B777:B778"/>
    <mergeCell ref="A788:B788"/>
    <mergeCell ref="A789:B789"/>
    <mergeCell ref="A791:B791"/>
    <mergeCell ref="B793:B794"/>
    <mergeCell ref="A742:B742"/>
    <mergeCell ref="B744:B745"/>
    <mergeCell ref="B752:B753"/>
    <mergeCell ref="B757:B759"/>
    <mergeCell ref="A770:A772"/>
    <mergeCell ref="B770:B771"/>
    <mergeCell ref="B712:B713"/>
    <mergeCell ref="A727:B727"/>
    <mergeCell ref="A728:B728"/>
    <mergeCell ref="B729:B730"/>
    <mergeCell ref="B734:B735"/>
    <mergeCell ref="B737:B738"/>
    <mergeCell ref="B678:B679"/>
    <mergeCell ref="A683:B683"/>
    <mergeCell ref="B685:B686"/>
    <mergeCell ref="B689:B691"/>
    <mergeCell ref="B696:B697"/>
    <mergeCell ref="B704:B705"/>
    <mergeCell ref="A648:A650"/>
    <mergeCell ref="B648:B649"/>
    <mergeCell ref="A664:B664"/>
    <mergeCell ref="A665:B665"/>
    <mergeCell ref="B666:B668"/>
    <mergeCell ref="B675:B677"/>
    <mergeCell ref="B624:B625"/>
    <mergeCell ref="B628:B629"/>
    <mergeCell ref="B633:B634"/>
    <mergeCell ref="B641:B642"/>
    <mergeCell ref="B644:B645"/>
    <mergeCell ref="B646:B647"/>
    <mergeCell ref="B594:B595"/>
    <mergeCell ref="A606:B606"/>
    <mergeCell ref="B607:B608"/>
    <mergeCell ref="B614:B615"/>
    <mergeCell ref="B617:B618"/>
    <mergeCell ref="A623:B623"/>
    <mergeCell ref="B563:B564"/>
    <mergeCell ref="A569:A573"/>
    <mergeCell ref="B574:B575"/>
    <mergeCell ref="B581:B582"/>
    <mergeCell ref="B587:B588"/>
    <mergeCell ref="B590:B591"/>
    <mergeCell ref="B536:B537"/>
    <mergeCell ref="B540:B541"/>
    <mergeCell ref="A554:B554"/>
    <mergeCell ref="A555:B555"/>
    <mergeCell ref="B556:B557"/>
    <mergeCell ref="B561:B562"/>
    <mergeCell ref="B503:B505"/>
    <mergeCell ref="B506:B507"/>
    <mergeCell ref="A512:B512"/>
    <mergeCell ref="B513:B514"/>
    <mergeCell ref="B519:B521"/>
    <mergeCell ref="B533:B534"/>
    <mergeCell ref="B472:B473"/>
    <mergeCell ref="B475:B476"/>
    <mergeCell ref="B479:B480"/>
    <mergeCell ref="A491:B491"/>
    <mergeCell ref="A492:B492"/>
    <mergeCell ref="B494:B495"/>
    <mergeCell ref="B434:B435"/>
    <mergeCell ref="B438:B439"/>
    <mergeCell ref="B441:B442"/>
    <mergeCell ref="B446:B447"/>
    <mergeCell ref="B453:B455"/>
    <mergeCell ref="B459:B460"/>
    <mergeCell ref="B417:B418"/>
    <mergeCell ref="B421:B422"/>
    <mergeCell ref="A429:B429"/>
    <mergeCell ref="A430:B430"/>
    <mergeCell ref="A432:B432"/>
    <mergeCell ref="A433:B433"/>
    <mergeCell ref="B387:B388"/>
    <mergeCell ref="A392:B392"/>
    <mergeCell ref="B394:B396"/>
    <mergeCell ref="B398:B399"/>
    <mergeCell ref="B407:B408"/>
    <mergeCell ref="B413:B414"/>
    <mergeCell ref="A373:B373"/>
    <mergeCell ref="A374:B374"/>
    <mergeCell ref="A376:B376"/>
    <mergeCell ref="A377:B377"/>
    <mergeCell ref="B378:B380"/>
    <mergeCell ref="B384:B385"/>
    <mergeCell ref="B334:B335"/>
    <mergeCell ref="B340:B341"/>
    <mergeCell ref="B346:B347"/>
    <mergeCell ref="B355:B356"/>
    <mergeCell ref="B359:B360"/>
    <mergeCell ref="A360:A361"/>
    <mergeCell ref="B317:B318"/>
    <mergeCell ref="B320:B321"/>
    <mergeCell ref="B323:B324"/>
    <mergeCell ref="A327:B327"/>
    <mergeCell ref="A328:B328"/>
    <mergeCell ref="A329:A333"/>
    <mergeCell ref="B292:B293"/>
    <mergeCell ref="A306:B306"/>
    <mergeCell ref="A307:B307"/>
    <mergeCell ref="A309:B309"/>
    <mergeCell ref="A310:B310"/>
    <mergeCell ref="B311:B312"/>
    <mergeCell ref="A261:B261"/>
    <mergeCell ref="B263:B264"/>
    <mergeCell ref="B267:B268"/>
    <mergeCell ref="B276:B277"/>
    <mergeCell ref="B285:B286"/>
    <mergeCell ref="B288:B289"/>
    <mergeCell ref="B224:B225"/>
    <mergeCell ref="B232:B233"/>
    <mergeCell ref="A247:B247"/>
    <mergeCell ref="B248:B249"/>
    <mergeCell ref="B253:B254"/>
    <mergeCell ref="B256:B257"/>
    <mergeCell ref="B195:B197"/>
    <mergeCell ref="B198:B199"/>
    <mergeCell ref="A203:B203"/>
    <mergeCell ref="B205:B206"/>
    <mergeCell ref="B209:B211"/>
    <mergeCell ref="B216:B217"/>
    <mergeCell ref="A169:A170"/>
    <mergeCell ref="A181:B181"/>
    <mergeCell ref="A182:B182"/>
    <mergeCell ref="A184:B184"/>
    <mergeCell ref="A185:B185"/>
    <mergeCell ref="B186:B188"/>
    <mergeCell ref="B130:B131"/>
    <mergeCell ref="A135:B135"/>
    <mergeCell ref="B137:B138"/>
    <mergeCell ref="A162:A164"/>
    <mergeCell ref="B162:B163"/>
    <mergeCell ref="B165:B166"/>
    <mergeCell ref="A115:B115"/>
    <mergeCell ref="A116:B116"/>
    <mergeCell ref="A118:B118"/>
    <mergeCell ref="A119:B119"/>
    <mergeCell ref="B120:B122"/>
    <mergeCell ref="B127:B128"/>
    <mergeCell ref="B74:B75"/>
    <mergeCell ref="A79:B79"/>
    <mergeCell ref="B81:B82"/>
    <mergeCell ref="B99:B100"/>
    <mergeCell ref="B102:B103"/>
    <mergeCell ref="B106:B107"/>
    <mergeCell ref="A57:B57"/>
    <mergeCell ref="A58:B58"/>
    <mergeCell ref="A60:B60"/>
    <mergeCell ref="A61:B61"/>
    <mergeCell ref="B62:B63"/>
    <mergeCell ref="B71:B73"/>
    <mergeCell ref="B21:B22"/>
    <mergeCell ref="B25:B26"/>
    <mergeCell ref="B35:B36"/>
    <mergeCell ref="B41:B42"/>
    <mergeCell ref="B45:B46"/>
    <mergeCell ref="B49:B50"/>
    <mergeCell ref="A1:N1"/>
    <mergeCell ref="A4:B4"/>
    <mergeCell ref="B5:B7"/>
    <mergeCell ref="B11:B12"/>
    <mergeCell ref="B14:B15"/>
    <mergeCell ref="A19:B19"/>
  </mergeCells>
  <pageMargins left="0.24" right="0.22" top="0.16" bottom="0.1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для ЛТО</vt:lpstr>
      <vt:lpstr>Пришкольный</vt:lpstr>
      <vt:lpstr>ЛТО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2024-05-22T11:01:28Z</cp:lastPrinted>
  <dcterms:created xsi:type="dcterms:W3CDTF">2016-05-25T05:34:46Z</dcterms:created>
  <dcterms:modified xsi:type="dcterms:W3CDTF">2024-06-03T11:12:54Z</dcterms:modified>
</cp:coreProperties>
</file>